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810" firstSheet="27" activeTab="33"/>
  </bookViews>
  <sheets>
    <sheet name="组织管理" sheetId="16" r:id="rId1"/>
    <sheet name="资金管理" sheetId="8" r:id="rId2"/>
    <sheet name="居民健康档案" sheetId="1" r:id="rId3"/>
    <sheet name="健康教育1" sheetId="13" r:id="rId4"/>
    <sheet name="健康教育2" sheetId="27" r:id="rId5"/>
    <sheet name="预防接种1" sheetId="2" r:id="rId6"/>
    <sheet name="预防接种2" sheetId="44" r:id="rId7"/>
    <sheet name="预防接种（疫苗和冷链管理情况）" sheetId="38" r:id="rId8"/>
    <sheet name="老年人健康管理" sheetId="3" r:id="rId9"/>
    <sheet name="高血压患者健康管理" sheetId="4" r:id="rId10"/>
    <sheet name="2型糖尿病患者健康管理" sheetId="35" r:id="rId11"/>
    <sheet name="孕产妇健康管理（早孕建册率）" sheetId="45" r:id="rId12"/>
    <sheet name="孕产妇健康管理（系统管理率）" sheetId="6" r:id="rId13"/>
    <sheet name="孕产妇健康管理（产后访视率）" sheetId="20" r:id="rId14"/>
    <sheet name="孕产妇得分汇总表" sheetId="51" r:id="rId15"/>
    <sheet name="儿童健康管理（新生儿访视率）" sheetId="7" r:id="rId16"/>
    <sheet name="儿童健康管理（儿童系统管理率）" sheetId="21" r:id="rId17"/>
    <sheet name="0-6岁儿童健康管理项目情况（儿童健康管理率）" sheetId="37" r:id="rId18"/>
    <sheet name="0-6儿童眼覆盖率得分情况 " sheetId="50" r:id="rId19"/>
    <sheet name="0-6岁儿童健康管理项目情况（总分）" sheetId="47" r:id="rId20"/>
    <sheet name="严重精神障碍患者健康管理" sheetId="5" r:id="rId21"/>
    <sheet name="中医药健康管理（老年人）" sheetId="10" r:id="rId22"/>
    <sheet name="中医药健康管理（0-36个月儿童）" sheetId="24" r:id="rId23"/>
    <sheet name="肺结核患者健康管理1" sheetId="19" r:id="rId24"/>
    <sheet name="肺结核患者健康管理2" sheetId="31" r:id="rId25"/>
    <sheet name="传染病与突发公共卫生事件报告1" sheetId="12" r:id="rId26"/>
    <sheet name="传染病与突发公共卫生事件报告2" sheetId="39" r:id="rId27"/>
    <sheet name="卫生计生监督协管" sheetId="11" r:id="rId28"/>
    <sheet name="免费提供避孕药具项目情况1" sheetId="42" r:id="rId29"/>
    <sheet name="免费提供避孕药具项目村居委情况表" sheetId="46" r:id="rId30"/>
    <sheet name="人员测试情况" sheetId="9" r:id="rId31"/>
    <sheet name="知晓度、满意度及基层人员满意度调查情况" sheetId="49" r:id="rId32"/>
    <sheet name="医防融合" sheetId="55" r:id="rId33"/>
    <sheet name="各项目数据达标情况 " sheetId="48" r:id="rId34"/>
    <sheet name="亮点情况汇总表" sheetId="56" r:id="rId35"/>
  </sheets>
  <definedNames>
    <definedName name="_xlnm._FilterDatabase" localSheetId="33" hidden="1">'各项目数据达标情况 '!$A$1:$Q$27</definedName>
    <definedName name="_xlnm.Print_Titles" localSheetId="33">'各项目数据达标情况 '!$1:$2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<sst xmlns="http://schemas.openxmlformats.org/spreadsheetml/2006/main" count="2347" uniqueCount="595">
  <si>
    <t xml:space="preserve"> 附件2</t>
  </si>
  <si>
    <t>组织管理情况统计</t>
  </si>
  <si>
    <t>单位    项目</t>
  </si>
  <si>
    <t>管理体系(24分)</t>
  </si>
  <si>
    <t>管理落实（43分）</t>
  </si>
  <si>
    <t>绩效评价(31分)</t>
  </si>
  <si>
    <t>数据报送（2分）</t>
  </si>
  <si>
    <t>项目总得分(100分)</t>
  </si>
  <si>
    <t>制度建设（14分）</t>
  </si>
  <si>
    <t>分工协作（10分）</t>
  </si>
  <si>
    <t>信息系统建设与应用（8分）</t>
  </si>
  <si>
    <t>人员培训（17分）</t>
  </si>
  <si>
    <t>项目宣传（8分）</t>
  </si>
  <si>
    <t>问题整改（10分）</t>
  </si>
  <si>
    <t>评价方案（14分）</t>
  </si>
  <si>
    <t>评价实施（9分）</t>
  </si>
  <si>
    <t>评价结果应用（8分）</t>
  </si>
  <si>
    <t>大槐</t>
  </si>
  <si>
    <t>大田</t>
  </si>
  <si>
    <t>东安</t>
  </si>
  <si>
    <t>东成</t>
  </si>
  <si>
    <t>横陂</t>
  </si>
  <si>
    <t>江南</t>
  </si>
  <si>
    <t>江洲</t>
  </si>
  <si>
    <t>君堂</t>
  </si>
  <si>
    <t>良西</t>
  </si>
  <si>
    <t>那吉</t>
  </si>
  <si>
    <t>牛江</t>
  </si>
  <si>
    <t>平石</t>
  </si>
  <si>
    <t>二院</t>
  </si>
  <si>
    <t>圣堂</t>
  </si>
  <si>
    <t>2023年资金管理项目得分汇总表</t>
  </si>
  <si>
    <t>被考核单位                   得分</t>
  </si>
  <si>
    <t>预算执行进度得分（40分）</t>
  </si>
  <si>
    <t>财务管理（60分）</t>
  </si>
  <si>
    <t>总分（100分）</t>
  </si>
  <si>
    <t>机构1：二院</t>
  </si>
  <si>
    <t>机构2：圣堂卫生院</t>
  </si>
  <si>
    <t>机构3：横陂卫生院</t>
  </si>
  <si>
    <t>机构4：君堂卫生院</t>
  </si>
  <si>
    <t>机构5：江洲卫生院</t>
  </si>
  <si>
    <t>机构6：牛江卫生院</t>
  </si>
  <si>
    <t>机构7：良西卫生院</t>
  </si>
  <si>
    <t>机构8：东成卫生院</t>
  </si>
  <si>
    <t>机构9：那吉卫生院</t>
  </si>
  <si>
    <t>机构10：大槐卫生院</t>
  </si>
  <si>
    <t>机构11：大田卫生院</t>
  </si>
  <si>
    <t>机构12：平石社区卫生服务中心</t>
  </si>
  <si>
    <t>机构13：东安社区卫生服务中心</t>
  </si>
  <si>
    <t>机构14：江南社区卫生服务中心</t>
  </si>
  <si>
    <t>2023年（居民健康档案）绩效评估情况统计表</t>
  </si>
  <si>
    <t>单位  项目</t>
  </si>
  <si>
    <t>辖区常住居民数</t>
  </si>
  <si>
    <t>电子建档数</t>
  </si>
  <si>
    <t>电子建档率</t>
  </si>
  <si>
    <t>抽查档案</t>
  </si>
  <si>
    <t>有效档案</t>
  </si>
  <si>
    <t>规范档案</t>
  </si>
  <si>
    <t>规范化覆盖率（60%）</t>
  </si>
  <si>
    <t>得分(100分)</t>
  </si>
  <si>
    <t>现场核查登记建档人数</t>
  </si>
  <si>
    <t>现场核查建档人数</t>
  </si>
  <si>
    <t>现场核实</t>
  </si>
  <si>
    <t>自报</t>
  </si>
  <si>
    <t>沙湖</t>
  </si>
  <si>
    <t>健康教育项目情况</t>
  </si>
  <si>
    <t>单位 项目</t>
  </si>
  <si>
    <t>印刷材料（12种）</t>
  </si>
  <si>
    <t>影像资料（6种）</t>
  </si>
  <si>
    <t>宣传栏（2个）</t>
  </si>
  <si>
    <t>至少有健康教育折页、处方、手册等三种</t>
  </si>
  <si>
    <t>种数</t>
  </si>
  <si>
    <t>符合要求</t>
  </si>
  <si>
    <t>中医药</t>
  </si>
  <si>
    <t>出生缺陷防治内容</t>
  </si>
  <si>
    <t>资料来源记录与发放资料记录表</t>
  </si>
  <si>
    <t>在显著位置均标示“国家基本公共卫生服务项目”</t>
  </si>
  <si>
    <t>含中药内容</t>
  </si>
  <si>
    <t>播放记录表</t>
  </si>
  <si>
    <t>总数</t>
  </si>
  <si>
    <t>合格</t>
  </si>
  <si>
    <t>更换记录表</t>
  </si>
  <si>
    <t>更换次数</t>
  </si>
  <si>
    <t>中医药内容</t>
  </si>
  <si>
    <t>√</t>
  </si>
  <si>
    <t>扣分原因</t>
  </si>
  <si>
    <t>2023年提供不少于12种内容的印刷材料得4.8分，不足12种内容资料，每一种得0.4分；至少有健康教育折页、健康教育处方、健康手册等三种得8分，仅有两种得4.8分，仅有一种得3.2分；其中含一种中医药内容的印刷资料得0.8分，一种出生缺陷防治知识资料得0.8分；使用国家基本公共卫生服务经费制作的，在显著位置均标示“国家基本公共卫生服务项目”得1.6分，未全部标示不得分；内容至少覆盖5类基本公卫服务得2分，少于5类不得分；随机抽查2种材料，每种均提出明确、正确的行为建议的得2分，仅有1种得1分。（要求每一种印刷资料均有原件、有出入库及发放记录，无原件或发放记录不完整的该种不纳入计算。宣传画、电子显示屏、微博、微信、短信等可计入印刷资料种类（应有照片、内容、时间等记录，记录不全不纳入）。小折页、手册、宣传单张、宣传画等印刷材料内容属同一类的，按一种计算；所有健康教育处方按一种计算。）</t>
  </si>
  <si>
    <t>提供不少于6种内容影像资料得9.6分，内容不足6种的，每一种得1.5分；至少有一种中医内容得2.4分；随机抽查一种（非公益广告），提出明确、正确的行为建议得3分；现场查看播放设备，能正常使用得3分；随机抽查播放一种（非公益广告）音像材料，音质、图像清晰得2分；没有播放设备该项不得分。</t>
  </si>
  <si>
    <r>
      <rPr>
        <sz val="9"/>
        <color theme="1"/>
        <rFont val="微软雅黑"/>
        <charset val="134"/>
      </rPr>
      <t>不少于2个合格的宣传栏（面积不小于2</t>
    </r>
    <r>
      <rPr>
        <sz val="9"/>
        <color indexed="8"/>
        <rFont val="宋体"/>
        <charset val="134"/>
      </rPr>
      <t>㎡</t>
    </r>
    <r>
      <rPr>
        <sz val="9"/>
        <color theme="1"/>
        <rFont val="微软雅黑"/>
        <charset val="134"/>
      </rPr>
      <t>，中心离地面 1.5-1.6m ，有固定的“健康教育宣传栏”栏头，位置设置在机构户外、健康教育室、候诊室、输液室或收费大厅的明显位置，阅读无遮挡。）得10分；宣传栏数量不足，每个得1分；每个宣传栏面积、高度、位置和栏头（共四项）设置，每一项达标得0.5分；每个宣传栏每两个月最少更换1次内容，全面更新不少于12次得10分，全年更换频次少于12次，每更新一次得0.8分；全年内容中至少有1期中医药知识内容得2分；显著位置标示“国家基本公共卫生服务项目”得1分，未全部标示不得分；随机抽查2期，每期内容均图文并茂，明确、正确行为建议，具有针对性和时效性得2分，仅有1期符合要求的得1分。</t>
    </r>
  </si>
  <si>
    <t>单位项目</t>
  </si>
  <si>
    <t>健康知识讲座</t>
  </si>
  <si>
    <t>健康咨询活动</t>
  </si>
  <si>
    <t>计划、总结、个体化健康教育、报表</t>
  </si>
  <si>
    <r>
      <rPr>
        <sz val="11"/>
        <color theme="1"/>
        <rFont val="微软雅黑"/>
        <charset val="134"/>
      </rPr>
      <t>项目总分(</t>
    </r>
    <r>
      <rPr>
        <sz val="11"/>
        <color theme="1"/>
        <rFont val="微软雅黑"/>
        <charset val="134"/>
      </rPr>
      <t>100</t>
    </r>
    <r>
      <rPr>
        <sz val="11"/>
        <color theme="1"/>
        <rFont val="微软雅黑"/>
        <charset val="134"/>
      </rPr>
      <t>分)</t>
    </r>
  </si>
  <si>
    <t>次数</t>
  </si>
  <si>
    <t>计划</t>
  </si>
  <si>
    <t>总结</t>
  </si>
  <si>
    <t>个体化健康教育</t>
  </si>
  <si>
    <t>报表</t>
  </si>
  <si>
    <t>每个乡镇卫生院和社区卫生服务中心每个乡镇卫生院和社区卫生服务中心每月至少举办1次。每次讲座的通知、教案或课件、签到表、活动现场照片和健康教育活动记录表、小结等资料完整的，得18分；每次活动记录缺少其中一项档案资料的，得0.5分；缺少两项及以上的，该次活动不得分。至少有1次中医药知识的得1分，没有则不得分；随机抽查考核年度中2次讲座的教案或课件，内容与听课对象匹配，提出明确、正确的行为建议的得6分，仅有一次讲座符合要求的得2分。</t>
  </si>
  <si>
    <t>每个乡镇卫生院和社区卫生服务中心每年至少开展9次公众健康咨询活动，每次咨询活动的方案（工作安排）、通知、活动现场照片和健康教育活动记录表（包括存档材料如工作人员签到表、咨询情况记录表、现场发放资料小样、小结）等资料完整的，得6分；每次活动记录缺少其中一项档案资料的，得0.3分；缺少两项及以上的，该次活动不得分。至少有1次中医药知识的得1分；随机抽查2次活动，均利用健康主题日或针对辖区重点健康问题开展公众健康咨询活动的得3分，仅有1次活动符合要求的得1分。</t>
  </si>
  <si>
    <t>有针对辖区主要健康问题的年度计划、总结；门诊开展个体化健康教育；报表数据是否报送及时并存档。</t>
  </si>
  <si>
    <t>预防接种制度管理</t>
  </si>
  <si>
    <t>预防接种管理制度上墙</t>
  </si>
  <si>
    <t>“三查七对一验证”制度</t>
  </si>
  <si>
    <t>知情同意制度</t>
  </si>
  <si>
    <t>预防接种监测</t>
  </si>
  <si>
    <t>工作人员1</t>
  </si>
  <si>
    <t>工作人员2</t>
  </si>
  <si>
    <t>完整的知情同意书（份）</t>
  </si>
  <si>
    <t>不完整的知情同意书（份）</t>
  </si>
  <si>
    <t>AEFI监测</t>
  </si>
  <si>
    <t>麻疹监测</t>
  </si>
  <si>
    <t>有</t>
  </si>
  <si>
    <t>x</t>
  </si>
  <si>
    <t>无</t>
  </si>
  <si>
    <t xml:space="preserve">注：1.制度已上墙，得3分，未上墙扣3分。2.随机抽2名接种工作人员考核“三查七对一验证”知识，2名工作人员均能回答“三查七对一验证”得5分，有1人回答错误扣2.5分。3.随机抽查近2个月内的知情同意书10份，10份知情同意书签署完整得10分，发现一份不完整扣1分，扣完为止 。4.预防接种监测中有AEFI监测上报得1分，无则不得分；有麻疹监测上报得1分，无则不得分。
</t>
  </si>
  <si>
    <t>预防接种项目情况</t>
  </si>
  <si>
    <t>免疫规划疫苗接种率情况</t>
  </si>
  <si>
    <t>卡介苗</t>
  </si>
  <si>
    <t>乙肝第1剂次</t>
  </si>
  <si>
    <t>乙肝第2剂次</t>
  </si>
  <si>
    <t>乙肝第3剂次</t>
  </si>
  <si>
    <t>脊灰疫苗第1剂</t>
  </si>
  <si>
    <t>脊灰疫苗第2剂</t>
  </si>
  <si>
    <t>脊灰疫苗第3剂</t>
  </si>
  <si>
    <t>脊灰疫苗第4剂</t>
  </si>
  <si>
    <t>百白破疫苗第1剂</t>
  </si>
  <si>
    <t>百白破疫苗第2剂</t>
  </si>
  <si>
    <t>百白破疫苗第3剂</t>
  </si>
  <si>
    <t>百白破疫苗第4剂</t>
  </si>
  <si>
    <t>白破疫苗</t>
  </si>
  <si>
    <t>含麻类疫苗1</t>
  </si>
  <si>
    <t>含麻类疫苗2</t>
  </si>
  <si>
    <t>A群流脑第1剂</t>
  </si>
  <si>
    <t>A群流脑第2剂</t>
  </si>
  <si>
    <t>A+C群流脑第1剂</t>
  </si>
  <si>
    <t>A+C群流脑第2剂</t>
  </si>
  <si>
    <t>乙脑疫苗第1剂</t>
  </si>
  <si>
    <t>乙脑疫苗第2剂</t>
  </si>
  <si>
    <t>甲肝疫苗</t>
  </si>
  <si>
    <t>注：国家免疫规划疫苗的接种情况满分60分，每种疫苗剂次达到接种率≧90%得3分，出现某疫苗某剂次接种率未达到90%扣3分。</t>
  </si>
  <si>
    <t xml:space="preserve">  疫苗和冷链管理情况记录表</t>
  </si>
  <si>
    <t>疫苗管理</t>
  </si>
  <si>
    <t>冷链管理</t>
  </si>
  <si>
    <t>项目总得分（100分）</t>
  </si>
  <si>
    <t>疫苗出入库记录是否完整2</t>
  </si>
  <si>
    <t>疫苗出入库记录是否按批号</t>
  </si>
  <si>
    <r>
      <rPr>
        <sz val="10"/>
        <rFont val="微软雅黑"/>
        <charset val="134"/>
      </rPr>
      <t>疫苗帐物是否相符</t>
    </r>
    <r>
      <rPr>
        <vertAlign val="superscript"/>
        <sz val="10"/>
        <rFont val="微软雅黑"/>
        <charset val="134"/>
      </rPr>
      <t>3</t>
    </r>
  </si>
  <si>
    <t>疫苗是否日清月结</t>
  </si>
  <si>
    <t>月结是否完整</t>
  </si>
  <si>
    <t>冷链设备是否录入信息系统</t>
  </si>
  <si>
    <t>是否规范开展温度监测4</t>
  </si>
  <si>
    <t>温度监测记录是否规范</t>
  </si>
  <si>
    <t>疫苗摆放是否规范5</t>
  </si>
  <si>
    <t>疫苗运输温度记录表是否记录保存完整6</t>
  </si>
  <si>
    <t>说明：1.核查2023年第一类疫苗计划。2.核查2023年疫苗出入库登记，查看记录内容是否符合方案和预防接种工作相关要求。记录应当注明疫苗的名称、生产企业、剂型、规格、疫苗最小包装单位的识别信息（或批号）、有效期、批准文号、批签发合格证明编号、进口通关单编号、（购销、分发）单位、数量、（购销、分发）、日期、经手人签名。 3.疫苗账物相符：督导检查2种疫苗。（如麻腮风，百白破，乙脑）查库存记录，并与实物比对，存在不符的视为账物不符。 4.规范开展温度检测的机构：所有储存疫苗的冷链设备每天至少查看2次（上、下午各1次）并填写温度记录。5.疫苗要摆放整齐，疫苗与箱壁、疫苗与疫苗之间应留有1～2cm的空隙。疫苗不应放置冰箱门内搁架上，含吸附剂疫苗不可贴壁放置。6.记录内容包括疫苗名称、生产企业、供货（发送）单位、数量、批号及有效期、启运和到达时间、启运和到达时的疫苗储存温度和环境温度、运输工具名称和接送疫苗人员签名。7.每一项为2分，未按说明要求的，该项不得分。</t>
  </si>
  <si>
    <t>基本公共卫生服务老年人城乡社区规范健康管理服务考核评估得分表</t>
  </si>
  <si>
    <t xml:space="preserve">         得分
机构</t>
  </si>
  <si>
    <t>老年人城乡社区规范健康管理服务率现场考核得分（80分）</t>
  </si>
  <si>
    <t>老年人城乡社区规范健康管理服务率复核分得分（20分）</t>
  </si>
  <si>
    <t>老年人城乡社区规范健康管理服务率总得分（100分）</t>
  </si>
  <si>
    <t>恩平市基本公共卫生服务高血压健康管理考核评估得分汇总表</t>
  </si>
  <si>
    <t>机构              得分</t>
  </si>
  <si>
    <t>高血压任务完成率现场考核得分（25分）</t>
  </si>
  <si>
    <t>高血压任务完成率复核分得分（15分）</t>
  </si>
  <si>
    <t>高血压任务完成率总得分（40分）</t>
  </si>
  <si>
    <t>高血压规范管理率现场考核得分（25分）</t>
  </si>
  <si>
    <t>高血压规范管理率复核分得分（15分）</t>
  </si>
  <si>
    <t>高血压规范管理率总得分（40分）</t>
  </si>
  <si>
    <t>血压控制率现场考核得分（10分）</t>
  </si>
  <si>
    <t>血压控制率复核分得分（10分）</t>
  </si>
  <si>
    <t>血压控制率总得分（20分）</t>
  </si>
  <si>
    <t>合计（100分）</t>
  </si>
  <si>
    <t>江南社区卫生服务中心</t>
  </si>
  <si>
    <t>横陂镇中心卫生院</t>
  </si>
  <si>
    <t>圣堂镇中心卫生院</t>
  </si>
  <si>
    <t>平石社区卫生服务中心</t>
  </si>
  <si>
    <t>东安社区卫生服务中心</t>
  </si>
  <si>
    <t>大田镇中心卫生院</t>
  </si>
  <si>
    <t>那吉镇卫生院</t>
  </si>
  <si>
    <t>大槐镇中心卫生院</t>
  </si>
  <si>
    <t>良西镇卫生院</t>
  </si>
  <si>
    <t>第二人民医院</t>
  </si>
  <si>
    <t>东成镇卫生院</t>
  </si>
  <si>
    <t>牛江镇卫生院</t>
  </si>
  <si>
    <t>君堂镇中心卫生院</t>
  </si>
  <si>
    <t>君堂镇江洲卫生院</t>
  </si>
  <si>
    <t>恩平市基本公共卫生服务糖尿病健康管理考核评估得分汇总表</t>
  </si>
  <si>
    <t>糖尿病任务完成率现场考核得分（25分）</t>
  </si>
  <si>
    <t>糖尿病任务完成率复核分得分（15分）</t>
  </si>
  <si>
    <t>糖尿病任务完成率总得分（40分）</t>
  </si>
  <si>
    <t>2型糖尿病患者基层规范管理服务率现场考核得分（25分）</t>
  </si>
  <si>
    <t>2型糖尿病患者基层规范管理服务率复核分得分（15分）</t>
  </si>
  <si>
    <t>2型糖尿病患者基层规范管理服务率总得分（40分）</t>
  </si>
  <si>
    <t>血糖控制率现场考核得分（10分）</t>
  </si>
  <si>
    <t>血糖控制率复核分得分（10分）</t>
  </si>
  <si>
    <t>血糖控制率总得分（20分）</t>
  </si>
  <si>
    <t>孕产妇健康管理项目情况</t>
  </si>
  <si>
    <t>早孕建册率（90%,  40分）</t>
  </si>
  <si>
    <t>活产数</t>
  </si>
  <si>
    <t>抽数档案数</t>
  </si>
  <si>
    <t>电子档案</t>
  </si>
  <si>
    <t>有效纸质</t>
  </si>
  <si>
    <t>有效电子档案</t>
  </si>
  <si>
    <t>现场抽查率</t>
  </si>
  <si>
    <t>自查报送率</t>
  </si>
  <si>
    <t>误差</t>
  </si>
  <si>
    <t>现场核查访视率得分（20分)</t>
  </si>
  <si>
    <t>复核得分(10分)</t>
  </si>
  <si>
    <t>台账分数（10分）</t>
  </si>
  <si>
    <t>总分（40）</t>
  </si>
  <si>
    <t>备注</t>
  </si>
  <si>
    <t>早孕一份无效</t>
  </si>
  <si>
    <t>报表五次产检数据错误</t>
  </si>
  <si>
    <r>
      <rPr>
        <sz val="9"/>
        <rFont val="宋体"/>
        <charset val="134"/>
        <scheme val="minor"/>
      </rPr>
      <t xml:space="preserve">①现场考核20分。
   得分=现场核查的早孕建册率/90%×20分。早孕建册率超过90%，得分=20分。
②复核得分：10分。   得分=10分×（3%/误差）
</t>
    </r>
    <r>
      <rPr>
        <sz val="9"/>
        <color rgb="FFFF0000"/>
        <rFont val="宋体"/>
        <charset val="134"/>
        <scheme val="minor"/>
      </rPr>
      <t>误差=|县级对基层机构考核的早孕建册率-现场考核早孕建册率|</t>
    </r>
    <r>
      <rPr>
        <sz val="9"/>
        <rFont val="宋体"/>
        <charset val="134"/>
        <scheme val="minor"/>
      </rPr>
      <t>；允许误差≤3%，复核情况得满分。
③台账和档案考核10分。
原始台账和基础台账的完整性和可信性，档案版本是否符合最新要求。</t>
    </r>
  </si>
  <si>
    <t>系统管理率（90%,  30分）</t>
  </si>
  <si>
    <t>现场核查访视率得分（20)</t>
  </si>
  <si>
    <t>复核得分(10)</t>
  </si>
  <si>
    <t>总分（30）</t>
  </si>
  <si>
    <t>两份空漏项多无效（其中一份早孕也无效）</t>
  </si>
  <si>
    <r>
      <rPr>
        <sz val="9"/>
        <rFont val="宋体"/>
        <charset val="134"/>
        <scheme val="minor"/>
      </rPr>
      <t>①现场考核15分。
  得分=现场核查的健康管理率/90%×15分。健康管理率超过90%，得分=15分
②复核得分：5分。</t>
    </r>
    <r>
      <rPr>
        <sz val="9"/>
        <rFont val="Wingdings"/>
        <charset val="134"/>
      </rPr>
      <t xml:space="preserve">   </t>
    </r>
    <r>
      <rPr>
        <sz val="9"/>
        <rFont val="宋体"/>
        <charset val="134"/>
        <scheme val="minor"/>
      </rPr>
      <t xml:space="preserve">得分=5分×（3%/误差）
 </t>
    </r>
    <r>
      <rPr>
        <sz val="9"/>
        <color rgb="FFFF0000"/>
        <rFont val="宋体"/>
        <charset val="134"/>
        <scheme val="minor"/>
      </rPr>
      <t>误差=|县级对基层机构考核的孕产妇健康率-现场考核孕产妇健康管理率|；</t>
    </r>
    <r>
      <rPr>
        <sz val="9"/>
        <rFont val="宋体"/>
        <charset val="134"/>
        <scheme val="minor"/>
      </rPr>
      <t>允许误差≤3%，复核情况得满分。</t>
    </r>
  </si>
  <si>
    <t>产后访视率（90%,  30分）</t>
  </si>
  <si>
    <t>总分（20）</t>
  </si>
  <si>
    <r>
      <rPr>
        <sz val="9"/>
        <rFont val="宋体"/>
        <charset val="134"/>
        <scheme val="minor"/>
      </rPr>
      <t>①现场考核30分。
   得分=抽查的产后访视率/90%×30分-（不真实档案数×15分）。抽查的产后访视率超过90%，得满分；不真实档案数≥2份，现场考核不得分。不真实档案数=1，得分=产后访视率/90%×50%×30分。
②复核得分：10分。    得分=10分×（3%/误差）</t>
    </r>
    <r>
      <rPr>
        <sz val="9"/>
        <rFont val="宋体"/>
        <charset val="134"/>
      </rPr>
      <t xml:space="preserve">
  误差=|县级对基层机构考核的产后访视率-现场考核产后访视率|；允许误差≤3%，复核情况得满分。
</t>
    </r>
  </si>
  <si>
    <t>孕产妇早孕建册率、孕产妇健康管理率、孕产妇产后访视率得分汇总表</t>
  </si>
  <si>
    <t>孕产妇早孕建册率</t>
  </si>
  <si>
    <t>孕产妇健康管理率</t>
  </si>
  <si>
    <t>孕产妇产后访视率</t>
  </si>
  <si>
    <t>孕产妇人员测试情况统计</t>
  </si>
  <si>
    <t>总得分</t>
  </si>
  <si>
    <t>业务得分</t>
  </si>
  <si>
    <t>现场考核得分（1）</t>
  </si>
  <si>
    <t>机构复核得分（2）</t>
  </si>
  <si>
    <t>台账和档案考核得分（3）</t>
  </si>
  <si>
    <t>总得分（4）</t>
  </si>
  <si>
    <t>现场考核得分（5）</t>
  </si>
  <si>
    <t>机构复核得（6）</t>
  </si>
  <si>
    <t>总得分（7）</t>
  </si>
  <si>
    <t>现场考核得分（8）</t>
  </si>
  <si>
    <t>机构复核得分（9）</t>
  </si>
  <si>
    <t>总得分（10）</t>
  </si>
  <si>
    <t>考核扣分（11）</t>
  </si>
  <si>
    <t>4+7+10</t>
  </si>
  <si>
    <t>4+7+10-11</t>
  </si>
  <si>
    <t>机构1：良西医院</t>
  </si>
  <si>
    <t>机构2：大田医院</t>
  </si>
  <si>
    <t>机构3：君堂医院</t>
  </si>
  <si>
    <t>机构4：江洲医院</t>
  </si>
  <si>
    <t>机构5：东成医院</t>
  </si>
  <si>
    <t>机构6：牛江医院</t>
  </si>
  <si>
    <t>机构7：江南医院</t>
  </si>
  <si>
    <t>机构8：横陂医院</t>
  </si>
  <si>
    <t>机构9：东安医院</t>
  </si>
  <si>
    <t>机构10：沙湖医院</t>
  </si>
  <si>
    <t>机构11：大槐医院</t>
  </si>
  <si>
    <t>机构12：那吉医院</t>
  </si>
  <si>
    <t>机构13：圣堂医院</t>
  </si>
  <si>
    <t>机构14：平石医院</t>
  </si>
  <si>
    <t>0-3岁儿童健康管理项目情况（新生儿访视率）</t>
  </si>
  <si>
    <t>新生儿访视率（90%,25分）</t>
  </si>
  <si>
    <t>访视人数</t>
  </si>
  <si>
    <t>现场抽查率%</t>
  </si>
  <si>
    <t>自评率%</t>
  </si>
  <si>
    <t>现场核查访视率得分（10分)</t>
  </si>
  <si>
    <t>访视包情况（10）</t>
  </si>
  <si>
    <t>复核得分(5分)</t>
  </si>
  <si>
    <t>总分(25分）</t>
  </si>
  <si>
    <t>注：1.现场考核得分=新生儿访视率/90%×20分；新生儿访视率≥90%，按访视率=90%计算，现场考核得满分（10分）。3.复核得分= 3%/误差×10分，误差≤3%，指标复核得满分（5分）。</t>
  </si>
  <si>
    <t>3岁以下儿童系统管理项目情况（儿童系统管理率）</t>
  </si>
  <si>
    <r>
      <rPr>
        <sz val="14"/>
        <rFont val="微软雅黑"/>
        <charset val="134"/>
      </rPr>
      <t>儿童系统管理</t>
    </r>
    <r>
      <rPr>
        <sz val="14"/>
        <color theme="1"/>
        <rFont val="微软雅黑"/>
        <charset val="134"/>
      </rPr>
      <t>率（90%，25分）</t>
    </r>
  </si>
  <si>
    <t>合格档案</t>
  </si>
  <si>
    <t>现场核查率%</t>
  </si>
  <si>
    <t>3岁以下儿童系统管理率考核得分（10分)</t>
  </si>
  <si>
    <t>营养性疾病及高危儿管理考核得分（10）</t>
  </si>
  <si>
    <t>复核校正得分(5分)</t>
  </si>
  <si>
    <t>系统管理总得分（25分）</t>
  </si>
  <si>
    <t>注：1.0-3岁儿童系统管理率考核得分:10分。得分=（抽查的0-3岁儿童系统管理率/90%×10分）①抽查的儿童系统管理率≥90%，按系统管理率=90%计算；  2，营养性疾病及高危儿管理考核得分，按营养性疾病及高危儿专案标记管理情况，转诊到位情况给分 共10分。  3.复核校正得分：5分。比较“0-3岁儿童系统管理率”的基层机构自查结果与县级现场考核结果；得分=3%/误差×5分，误差≤3%，指标复核得满分。</t>
  </si>
  <si>
    <t>0-6岁儿童健康管理项目情况（儿童管理率）</t>
  </si>
  <si>
    <t>儿童管理率（90%，25分）</t>
  </si>
  <si>
    <t>现场核查0-6岁儿童健康管理管理率得分（10分)</t>
  </si>
  <si>
    <t>台账整理得分（10分）</t>
  </si>
  <si>
    <t>注：1.现场核查0-6岁儿童健康管理管理率得分：得分=抽查的0-6岁儿童管理率/90%×10分   抽查的儿童管理率≥90%，按管理率=90%计算得10分     2.复核得分：5分。比较“0-6岁儿童管理率”的基层机构自查结果与现场考核结果；得分=3%/误差×5分，误差≤3%，指标复核得满分。</t>
  </si>
  <si>
    <t>0-6岁儿童眼保健视力检查覆盖率</t>
  </si>
  <si>
    <t>0-6岁儿童眼保健视力检查覆盖率（90%，25分)</t>
  </si>
  <si>
    <t>眼保健工具使用操作得分(10分)</t>
  </si>
  <si>
    <t>注：1.现场核查0-6岁儿童健康管理管理率得分=（抽查的0-6岁儿童管理率/90%×10分）。≥90%得满分；2.复核得分：10分。比较“0-6岁儿童眼保健视力检查覆盖率”的基层机构自查上报结果与现场考核结果；得分=3%/误差×5分，误差≤3%，指标复核得满分。</t>
  </si>
  <si>
    <t>0-6岁儿童健康管理项目情况</t>
  </si>
  <si>
    <t>新生儿访视得分</t>
  </si>
  <si>
    <t>3岁以下儿童系统管理得分</t>
  </si>
  <si>
    <t>0-6岁儿童管理得分</t>
  </si>
  <si>
    <t>0-6岁儿童眼保健和视力检查覆盖率考核得分</t>
  </si>
  <si>
    <t>排名</t>
  </si>
  <si>
    <t>2023年度基本公共卫生严重精神障碍患者健康管理服务项目考核情况</t>
  </si>
  <si>
    <t>项目      单位</t>
  </si>
  <si>
    <t>工作台账（40分）</t>
  </si>
  <si>
    <t>患者规范性（60分）</t>
  </si>
  <si>
    <t>总分 
(100分)</t>
  </si>
  <si>
    <t>患者规范性
（3分/1例，共30分）</t>
  </si>
  <si>
    <t>患者真实性
（6分/1例，共30分）</t>
  </si>
  <si>
    <t>专职精防医生配备
（1分）</t>
  </si>
  <si>
    <t>精防医生的工作熟悉度（5分）</t>
  </si>
  <si>
    <t>配备精神科医师和精神科门诊
（2分）</t>
  </si>
  <si>
    <t>相关患者处理（8分）</t>
  </si>
  <si>
    <t>家属健康教育（2分）</t>
  </si>
  <si>
    <t>点对点技术指导（6分）</t>
  </si>
  <si>
    <t>信息交换（12分）</t>
  </si>
  <si>
    <t>长效针
（4分）</t>
  </si>
  <si>
    <t>规范</t>
  </si>
  <si>
    <t>分数</t>
  </si>
  <si>
    <t>真实</t>
  </si>
  <si>
    <t>10</t>
  </si>
  <si>
    <t>30</t>
  </si>
  <si>
    <t>5</t>
  </si>
  <si>
    <t>4</t>
  </si>
  <si>
    <t>24</t>
  </si>
  <si>
    <t>恩平市第二人民医院</t>
  </si>
  <si>
    <t>恩平市</t>
  </si>
  <si>
    <t>中医药健康管理服务项目情况（65岁以上老年人）</t>
  </si>
  <si>
    <t>65岁以上老年人中医药健康管理服务率（70%，50分）</t>
  </si>
  <si>
    <t>台账得分(10分)</t>
  </si>
  <si>
    <t>指标得分</t>
  </si>
  <si>
    <t>65岁以上常住居民数</t>
  </si>
  <si>
    <t xml:space="preserve"> 现场核实管理人数</t>
  </si>
  <si>
    <t>自评管理人数</t>
  </si>
  <si>
    <t>现场核查管理率</t>
  </si>
  <si>
    <t>实际管理率</t>
  </si>
  <si>
    <t>得分（30分）</t>
  </si>
  <si>
    <t>自评</t>
  </si>
  <si>
    <t>复核分(10分)</t>
  </si>
  <si>
    <t>9</t>
  </si>
  <si>
    <t>注：1.现场考核：30分。得分=老年人中医药健康管理服务率/70%×30分；老年人中医药健康管理服务率≥70%，现场考核得满分。机构实际老年人中医药健康管理服务率=现场考核管理服务率*（核查真实且填写完整的老年人档案数/10）,现场考核管理服务率=现场核实老年人中医药健康管理人数/辖区65岁及以上常住居民数。2.复核得分：10分。比较“老年人中医药健康管理服务率”的县级对基层机构考核结果与机构自报结果；得分= 5%/误差×10分，误差≤5%，指标复核得满分。3. 台账得分：10分。台账应具备姓名、年龄、性别、家庭地址、联系方式、体质类型、指导方式、发放指导资料记录，少一项扣一分。</t>
  </si>
  <si>
    <t>中医药健康管理服务项目情况（0-36个月儿童）</t>
  </si>
  <si>
    <t>0-36个月儿童中医药健康管理服务率（77%,50分）</t>
  </si>
  <si>
    <t>台账得分（10分）</t>
  </si>
  <si>
    <t>辖区0-36个月儿童数</t>
  </si>
  <si>
    <t xml:space="preserve"> 现场核查管理人数</t>
  </si>
  <si>
    <t>0</t>
  </si>
  <si>
    <t>8.1</t>
  </si>
  <si>
    <t>6.1</t>
  </si>
  <si>
    <t>8.39</t>
  </si>
  <si>
    <t>6</t>
  </si>
  <si>
    <t>注：1.现场考核：30分。得分=0～36个月儿童中医药健康管理服务率/77%×30分；儿童中医药健康管理服务率≥45%，现场考核得满分。机构实际儿童中医药健康管理服务率=现场考核管理服务率*（核查真实且填写完整的儿童档案数/20）。现场考核管理服务率=现场核实儿童中医药健康管理人数/辖区内居住的0-36个月儿童数2.复核得分：10分。比较“儿童中医药健康管理服务率”的县级对基层机构考核结果与市级现场考核结果；得分= 5%/误差×10分，误差≤5%，指标复核得满分。3. 台账得分：10分。台账应具备姓名、年龄、性别、家庭地址、家长姓名、联系方式、指导记录，发放指导资料信息记录，少一项扣一分。</t>
  </si>
  <si>
    <t>肺结核患者健康管理服务项目情况（一）</t>
  </si>
  <si>
    <t>肺结核可疑症状者转诊率（95%，25分）</t>
  </si>
  <si>
    <t>肺结核患者规则服药率（90%，25分）</t>
  </si>
  <si>
    <t>应转诊</t>
  </si>
  <si>
    <t>已转诊</t>
  </si>
  <si>
    <t>转诊率</t>
  </si>
  <si>
    <t>得分</t>
  </si>
  <si>
    <t>上一年对应考核时段管理患者数</t>
  </si>
  <si>
    <t>现场抽查患者数</t>
  </si>
  <si>
    <t>规则服药患者数</t>
  </si>
  <si>
    <t>核查档案数</t>
  </si>
  <si>
    <t>真实档案数</t>
  </si>
  <si>
    <t>规则服药率</t>
  </si>
  <si>
    <t>自报服药率</t>
  </si>
  <si>
    <t>100%</t>
  </si>
  <si>
    <t>100</t>
  </si>
  <si>
    <t>江州</t>
  </si>
  <si>
    <r>
      <rPr>
        <sz val="9"/>
        <color theme="1"/>
        <rFont val="微软雅黑"/>
        <charset val="134"/>
      </rPr>
      <t>注：1.现场考核（25分），得分=肺结核可疑症状者推介转诊率按照核查率/95%×25分，肺结核可疑症状者转诊率≥95%得满分，若基层医疗卫生机构的肺结核可疑症状者数为0，现场考核不得分。2.现场考核25分。得分=肺结核患者规则服药率按照核查率/90%×15分，档案合格率/90%</t>
    </r>
    <r>
      <rPr>
        <sz val="9"/>
        <color theme="1"/>
        <rFont val="Arial"/>
        <charset val="134"/>
      </rPr>
      <t>×</t>
    </r>
    <r>
      <rPr>
        <sz val="9"/>
        <color theme="1"/>
        <rFont val="微软雅黑"/>
        <charset val="134"/>
      </rPr>
      <t>10分，规则服药率、档案合格率≥90%，现场考核得满分。抽查发现不真实档案，每份扣5分。</t>
    </r>
  </si>
  <si>
    <t>肺结核患者健康管理服务项目情况（二）</t>
  </si>
  <si>
    <t>肺结核患者管理率（90%，25分）</t>
  </si>
  <si>
    <t>肺结核患者规范管理率（90%，25分）</t>
  </si>
  <si>
    <t>通知管理的肺结核患者数</t>
  </si>
  <si>
    <t>已管理患者数</t>
  </si>
  <si>
    <t>有效管理率</t>
  </si>
  <si>
    <t>管理患者数</t>
  </si>
  <si>
    <t>其中管理合格数</t>
  </si>
  <si>
    <t>规范管理率</t>
  </si>
  <si>
    <r>
      <rPr>
        <sz val="10"/>
        <color theme="1"/>
        <rFont val="微软雅黑"/>
        <charset val="134"/>
      </rPr>
      <t>注：1.现场考核25分。得分=肺结核患者管理率按照核查率/90%</t>
    </r>
    <r>
      <rPr>
        <sz val="10"/>
        <color theme="1"/>
        <rFont val="Arial"/>
        <charset val="134"/>
      </rPr>
      <t>×</t>
    </r>
    <r>
      <rPr>
        <sz val="10"/>
        <color theme="1"/>
        <rFont val="微软雅黑"/>
        <charset val="134"/>
      </rPr>
      <t>25分。管理率</t>
    </r>
    <r>
      <rPr>
        <sz val="10"/>
        <color theme="1"/>
        <rFont val="SimSun"/>
        <charset val="134"/>
      </rPr>
      <t>≧</t>
    </r>
    <r>
      <rPr>
        <sz val="10"/>
        <color theme="1"/>
        <rFont val="微软雅黑"/>
        <charset val="134"/>
      </rPr>
      <t>90%，现场考核得满分。2.现场考核25分。得分=肺结核患者规范管理率按照核查率/90%×15分，档案合格率/90%</t>
    </r>
    <r>
      <rPr>
        <sz val="10"/>
        <color theme="1"/>
        <rFont val="Arial"/>
        <charset val="134"/>
      </rPr>
      <t>×</t>
    </r>
    <r>
      <rPr>
        <sz val="10"/>
        <color theme="1"/>
        <rFont val="微软雅黑"/>
        <charset val="134"/>
      </rPr>
      <t>10分。规范管理率≥90%、档案合格率</t>
    </r>
    <r>
      <rPr>
        <sz val="10"/>
        <color theme="1"/>
        <rFont val="Arial"/>
        <charset val="134"/>
      </rPr>
      <t>≥</t>
    </r>
    <r>
      <rPr>
        <sz val="10"/>
        <color theme="1"/>
        <rFont val="微软雅黑"/>
        <charset val="134"/>
      </rPr>
      <t xml:space="preserve">90%，现场考核得满分。抽查发现不真实档案，每份扣5分。
</t>
    </r>
  </si>
  <si>
    <t>传染病与突发公共卫生事件报告项目情况</t>
  </si>
  <si>
    <t>传染病疫情报告情况</t>
  </si>
  <si>
    <t>抽查传染病</t>
  </si>
  <si>
    <t>报告</t>
  </si>
  <si>
    <t>及时报告</t>
  </si>
  <si>
    <t>抽卡</t>
  </si>
  <si>
    <t>填写完整</t>
  </si>
  <si>
    <t>填写准确</t>
  </si>
  <si>
    <t>填写一致</t>
  </si>
  <si>
    <t>有效证件号填写完整</t>
  </si>
  <si>
    <t>报告率</t>
  </si>
  <si>
    <t>报告及时率</t>
  </si>
  <si>
    <t>填写完整率</t>
  </si>
  <si>
    <t>填写准确率</t>
  </si>
  <si>
    <t>填写一致率</t>
  </si>
  <si>
    <t>有效证件号完整率</t>
  </si>
  <si>
    <t>漏报病种及例数</t>
  </si>
  <si>
    <t>1风疹</t>
  </si>
  <si>
    <t>0报告卡涂改</t>
  </si>
  <si>
    <t>0病毒性感冒</t>
  </si>
  <si>
    <t>1梅毒</t>
  </si>
  <si>
    <t>总计</t>
  </si>
  <si>
    <t>注：抽查的传染病疫情报告率≥95%：30分；抽查的传染病疫情报告率＜95%：0分；抽查的传染病及时报告率=100%：30分； 抽查的传染病及时报告率＜100%：0分；无门诊日志的直接记为0分；抽查的传染病完整率、准确率、一致率、有效证件号完整率≥90%：5分；抽查的传染病完整率、准确率、一致率、有效证件号完整率≥80%且＜90%：3分；抽查的传染病完整率、准确率、一致率、有效证件号完整率≥70%且＜80%：2分；抽查的传染病完整率、准确率、一致率、有效证件号完整率≥60%且＜70%：1分；抽查的传染病完整率、准确率、一致率、有效证件号完整率＜60%：0分。</t>
  </si>
  <si>
    <t>传染病规范管理</t>
  </si>
  <si>
    <t>项目总分(100分)</t>
  </si>
  <si>
    <t>突发公共卫生事件</t>
  </si>
  <si>
    <t>传染病报告</t>
  </si>
  <si>
    <t>门诊日志</t>
  </si>
  <si>
    <t>出入院登记</t>
  </si>
  <si>
    <t>管理制度</t>
  </si>
  <si>
    <t>记录报告</t>
  </si>
  <si>
    <t>领导小组</t>
  </si>
  <si>
    <t>自查制度</t>
  </si>
  <si>
    <t>定期自查</t>
  </si>
  <si>
    <t>培训</t>
  </si>
  <si>
    <t>设置项目</t>
  </si>
  <si>
    <t>传染病填写</t>
  </si>
  <si>
    <t>扣1分</t>
  </si>
  <si>
    <t>×不够规范</t>
  </si>
  <si>
    <t>×不规范</t>
  </si>
  <si>
    <t>注：①有突发公共卫生事件报告管理制度，得3分；没有管理制度不得分。②对突发公共卫生事件相关信息和聚集性疫情有报告，并有记录，得2分；没报告和记录不得分。③有传染病报告管理制度，得1分，没有管理制度不得分。④有传染病报告领导小组，得1分，没有领导小组不得分。⑤有传染病报告自查制度，得1分，没有自查制度不得分。⑥定期开展传染病报告自查，并有记录，得4分，没有开展自查和记录不得分。⑦每年有开展关于传染病报告相关培训，得2分，没有开展培训不得分。⑧门诊日志按要求设置的10个项目，得2分，不齐全不得分。⑨出入院登记按要求设置的11个项目，得2分，不齐全不得分。⑩诊断为法定传染病病例，门诊日志完整填写10个项目，出入院填写8个项目。</t>
  </si>
  <si>
    <t>卫生监督协管服务得分汇总表</t>
  </si>
  <si>
    <t>被考核机构          考核得分</t>
  </si>
  <si>
    <t>制度、规定、总结、计划和培训情况（30分）</t>
  </si>
  <si>
    <t>巡查单位本底资料（20分）</t>
  </si>
  <si>
    <t>巡查频次（25分）</t>
  </si>
  <si>
    <t>卫生监督协管信息报告情况（25分）</t>
  </si>
  <si>
    <t>机构总得分（100分）</t>
  </si>
  <si>
    <t>机构1：那吉镇卫生院</t>
  </si>
  <si>
    <t>机构2：大槐镇中心卫生院</t>
  </si>
  <si>
    <t>机构3：牛江镇卫生院</t>
  </si>
  <si>
    <t>机构4：东成镇卫生院</t>
  </si>
  <si>
    <t>机构5：大田镇中心卫生院</t>
  </si>
  <si>
    <t>机构6：良西卫生院</t>
  </si>
  <si>
    <t>机构7：圣堂镇中心卫生院</t>
  </si>
  <si>
    <t>机构8：平石社区卫生服务中心</t>
  </si>
  <si>
    <t>机构9：君堂镇中心卫生院</t>
  </si>
  <si>
    <t>机构10：江洲卫生院</t>
  </si>
  <si>
    <t>机构11：横陂镇中心卫生院</t>
  </si>
  <si>
    <t>机构12：江南社区卫生服务中心</t>
  </si>
  <si>
    <t>机构14：沙湖镇中心卫生院</t>
  </si>
  <si>
    <t xml:space="preserve">      2023年度免费避孕药具存储、调拨、发放情况</t>
  </si>
  <si>
    <t>现场记录情况</t>
  </si>
  <si>
    <t>人员培训</t>
  </si>
  <si>
    <t>仓库面积达30平方米以上，有防
爆灯、温湿度设备、地台板货架</t>
  </si>
  <si>
    <t>无30㎡</t>
  </si>
  <si>
    <t>无30㎡，</t>
  </si>
  <si>
    <t>“避孕咨询”诊室、服务时间、服务指引</t>
  </si>
  <si>
    <t>在省级信息平台有三类及以上药具发放记录</t>
  </si>
  <si>
    <t>人工发放和随访记录</t>
  </si>
  <si>
    <t>三大类避孕药具、宣传单（册）宣传栏</t>
  </si>
  <si>
    <t>开展紧急救助服务</t>
  </si>
  <si>
    <t>抽查5名已使用的妇女</t>
  </si>
  <si>
    <t>服务网点有标识、二维码流程图</t>
  </si>
  <si>
    <t>自助发放网点正常运行</t>
  </si>
  <si>
    <t>需求计划经同级卫计局分管领导
签名盖章</t>
  </si>
  <si>
    <t>出入库单据齐备</t>
  </si>
  <si>
    <t>管理员系统操作</t>
  </si>
  <si>
    <t>药具现场盘点情况是否相符</t>
  </si>
  <si>
    <t>质量管理制度</t>
  </si>
  <si>
    <t xml:space="preserve">入库检收单、合格证、质检报告齐全
</t>
  </si>
  <si>
    <t>缺质检报告</t>
  </si>
  <si>
    <t>盘点记录</t>
  </si>
  <si>
    <t>在库养护记录</t>
  </si>
  <si>
    <t>上级培训资料、宣传活动、</t>
  </si>
  <si>
    <t>下乡指导工作</t>
  </si>
  <si>
    <t>药具接触人员体检表</t>
  </si>
  <si>
    <t>覆盖率</t>
  </si>
  <si>
    <t>医院得分</t>
  </si>
  <si>
    <t>村委会得分</t>
  </si>
  <si>
    <t>项目总得分</t>
  </si>
  <si>
    <r>
      <rPr>
        <sz val="8"/>
        <color indexed="8"/>
        <rFont val="微软雅黑"/>
        <charset val="134"/>
      </rPr>
      <t xml:space="preserve">① 仓库建筑面积≥30㎡，有防爆灯、温湿度设备、地台板货架。（5分）;② 有“避孕咨询”诊室，三大类避孕药具、服务时间、二维码流程图、宣传单（册)，宣传栏或宣传视频；开展紧急救助服务，省级信息平台有三类及以上药具发放记录，口服避孕药具随访记录，进销存记录（13分）;③ 服务网点有指引、标识，自助发放网点正常运行。（3分） ;  ④出入库单据齐备，管理员系统操作，药具现场盘点3个品种药具，帐物相符。（5分）;  ⑤ 有质量管理制度及上墙，入库验收单、合格证、质检报告，在库养护记录，每季养护、盘点记录，有接触药具人员的体检表、有需求计划经同级卫健局分管领导签名盖章（11分） ;  ⑥ 举办本级以及下级培训有通知文件、签到表、培训小结、现场图片、试卷、课件、参加上级培训，有通知文件、培训图片、报名回执（3分） ; ⑧每年不少于1次开展药具宣传活动、每季度下乡（村、居、卫生站）指导不少于1次，现场记录表、图片（5分);  </t>
    </r>
    <r>
      <rPr>
        <sz val="8"/>
        <color indexed="8"/>
        <rFont val="MS Gothic"/>
        <charset val="134"/>
      </rPr>
      <t>⑨</t>
    </r>
    <r>
      <rPr>
        <sz val="8"/>
        <color indexed="8"/>
        <rFont val="微软雅黑"/>
        <charset val="134"/>
      </rPr>
      <t xml:space="preserve"> 镇级发放服务真实性（5分） ;发放覆盖率达标，得20分 。                            </t>
    </r>
  </si>
  <si>
    <t>2023年度村居委会免费避孕药存储、调拨、发放情况</t>
  </si>
  <si>
    <t>横陂横西</t>
  </si>
  <si>
    <t>东成鹿颈</t>
  </si>
  <si>
    <t>君堂大湾</t>
  </si>
  <si>
    <t>江洲永华</t>
  </si>
  <si>
    <t>圣堂三联</t>
  </si>
  <si>
    <t>大田华南</t>
  </si>
  <si>
    <t>沙湖上凯</t>
  </si>
  <si>
    <t>江南西安</t>
  </si>
  <si>
    <t>东安横槎</t>
  </si>
  <si>
    <t>牛江昌梅</t>
  </si>
  <si>
    <t>平石平富岗</t>
  </si>
  <si>
    <t>大槐锦新</t>
  </si>
  <si>
    <t>那吉 七星塘</t>
  </si>
  <si>
    <t>良西鹤坪</t>
  </si>
  <si>
    <t>村、居仓库、人工网点设有药具专用柜、（箱）免费药具人工发放网点和自助发放箱、并有显著服务指引和发放处明显标识。</t>
  </si>
  <si>
    <t>无免费药具明显标识</t>
  </si>
  <si>
    <t>无药具专用箱</t>
  </si>
  <si>
    <t>无外用药</t>
  </si>
  <si>
    <t>网点有无服务时间、二维码流程图，宣传小册子。</t>
  </si>
  <si>
    <t>无服务时间、</t>
  </si>
  <si>
    <t>无宣传单张</t>
  </si>
  <si>
    <t>仓库配备两大药具、进销存记录、药具使用登记表，出入库单据、管理员系统操作，药具现场盘点库存是否相符；</t>
  </si>
  <si>
    <t>人工网点避孕套实物与系统数据批号不相符</t>
  </si>
  <si>
    <t>没有进销存记录</t>
  </si>
  <si>
    <t>药具仓库没有药具库存</t>
  </si>
  <si>
    <t>进销存记录、使用登记表不完善</t>
  </si>
  <si>
    <t>药具仓库无外用药</t>
  </si>
  <si>
    <t>人工网点需备齐两大类药具外用药、避孕套，并无过期现象；有无参加上级培训。</t>
  </si>
  <si>
    <t>卫生站（室）设有免费药具人工发放网点、服务时间、二维码流程图，药具专用柜（箱）并有显著服务指引和发放处明显标识，宣传小册子、配备三大类避孕药具、配备紧急救助服务、药具领用登记表、口服药随访表、出入库单据、管理员系统操作、避孕药具是否有过期、药具现场盘点库存是否相符、发放药具真实性情况、有无参加上级培训。</t>
  </si>
  <si>
    <t>缺二维码流程图</t>
  </si>
  <si>
    <t>避孕套实物批号与系统数据不相符无发放药具相应记录</t>
  </si>
  <si>
    <t>登记、随访记录表不完善，没资料培训、缺口服药、外用药、无服务时间二维码流程图不熟悉系统操作</t>
  </si>
  <si>
    <t>抽查5名已使用口服药妇女</t>
  </si>
  <si>
    <t>只有两名领用药具群众</t>
  </si>
  <si>
    <t>一名群众领取不真实</t>
  </si>
  <si>
    <t>随访表不完善</t>
  </si>
  <si>
    <t>①  村、居仓库、人工网点设有药具专用柜，免费药具人工发放网点和自助发放箱、并有显著服务指引和发放处明显标识，宣传小册子、配备二大类避孕药具、服务时间、二维码流程图，进销存记录、药具使用登记表，出入库单据、管理员系统操作、避孕药具有没有过期、药具现场盘点情况、参加上级培训（13分）；  ② 卫生站（室）设有免费药具人工发放网点、服务时间、二维码流程图，药具专用柜（箱）并有显著服务指引和发放处明显标识，宣传小册子、配备三大类避孕药具、配备紧急救助服务、药具领用登记表、口服药随访表、出入库单据、管理员系统操作、避孕药具是否有过期、药具现场盘点情况、发放药具真实性情况、参加上级培训；（17分）</t>
  </si>
  <si>
    <t>人员测试情况统计</t>
  </si>
  <si>
    <t>健康档案</t>
  </si>
  <si>
    <t>健康教育</t>
  </si>
  <si>
    <t>预防接种</t>
  </si>
  <si>
    <t>孕产妇</t>
  </si>
  <si>
    <t>儿童</t>
  </si>
  <si>
    <t>老年人</t>
  </si>
  <si>
    <t>高血压</t>
  </si>
  <si>
    <t>糖尿病</t>
  </si>
  <si>
    <t>精神病</t>
  </si>
  <si>
    <t>传染病</t>
  </si>
  <si>
    <t>协管</t>
  </si>
  <si>
    <t>肺结核</t>
  </si>
  <si>
    <t>药具</t>
  </si>
  <si>
    <t>总分（A）</t>
  </si>
  <si>
    <t>平均分（A/14）</t>
  </si>
  <si>
    <t>得分(10分)</t>
  </si>
  <si>
    <t>平均分</t>
  </si>
  <si>
    <t>机构项目笔试平均分达到80分为合格，满分10分。每低1分扣0.5分，扣完为止。</t>
  </si>
  <si>
    <t>基本公共卫生服务居民知晓度、满意度及基层人员满意度调查情况</t>
  </si>
  <si>
    <t>单  位</t>
  </si>
  <si>
    <t>居民服务知晓率  （20分）</t>
  </si>
  <si>
    <t>满意度（30分）</t>
  </si>
  <si>
    <t>总得分（50分）</t>
  </si>
  <si>
    <t>居民服务知晓率</t>
  </si>
  <si>
    <t>得 分（20分）</t>
  </si>
  <si>
    <t>基本公共卫生服务的综合满意度率</t>
  </si>
  <si>
    <t>得分（20分）</t>
  </si>
  <si>
    <t>基层人员满意度</t>
  </si>
  <si>
    <t>满意数量</t>
  </si>
  <si>
    <t>不满意数量</t>
  </si>
  <si>
    <t>得 分（10分）</t>
  </si>
  <si>
    <t>基本公共卫生医防融合相关指标统计</t>
  </si>
  <si>
    <t>单位</t>
  </si>
  <si>
    <t>诊疗期间开展随访占比</t>
  </si>
  <si>
    <t>就诊开展老年人中医药健康管理占比</t>
  </si>
  <si>
    <t>开展老年人、慢病体检指标异常跟进占比</t>
  </si>
  <si>
    <t>人员绩效占比</t>
  </si>
  <si>
    <t>总分（15分）</t>
  </si>
  <si>
    <t>抽查就诊慢病患者数</t>
  </si>
  <si>
    <t>已建立慢病专档的就诊慢病患者数</t>
  </si>
  <si>
    <t>在其他单位建档</t>
  </si>
  <si>
    <t>就诊慢病患者的慢病专档建档率</t>
  </si>
  <si>
    <t>得分
（4分）</t>
  </si>
  <si>
    <t>抽查就诊老年人数</t>
  </si>
  <si>
    <t>抽查患者中开展中医药健康管理数</t>
  </si>
  <si>
    <t>占比</t>
  </si>
  <si>
    <t>得分（2分）</t>
  </si>
  <si>
    <t>抽查老年人、慢病体检指标异常数</t>
  </si>
  <si>
    <t>老年人、慢病体检指标异常跟进人数</t>
  </si>
  <si>
    <t>得分（4分）</t>
  </si>
  <si>
    <t>2023年度收到基本公共卫生经费总数</t>
  </si>
  <si>
    <t>其中：用于人员绩效的经费金额</t>
  </si>
  <si>
    <t>基本公卫资金用于人员绩效的占比</t>
  </si>
  <si>
    <t>得分
（5分）</t>
  </si>
  <si>
    <t xml:space="preserve"> 2023年国家基本公共卫生服务各项目数据达标情况 </t>
  </si>
  <si>
    <t>项目                         单位</t>
  </si>
  <si>
    <t>全市</t>
  </si>
  <si>
    <t>居民健康档案</t>
  </si>
  <si>
    <t>规范化覆盖率（62%）</t>
  </si>
  <si>
    <t>67..59%</t>
  </si>
  <si>
    <t>66..72%</t>
  </si>
  <si>
    <t>0-6儿童健康管理</t>
  </si>
  <si>
    <t>新生儿访视率（90%）</t>
  </si>
  <si>
    <t>0-3岁儿童系统管理率（85%）</t>
  </si>
  <si>
    <t>0-6岁儿童健康管理率（90%）</t>
  </si>
  <si>
    <t>0-6岁儿童眼保健视力检查覆盖率（90%）</t>
  </si>
  <si>
    <t>孕产妇健康管理</t>
  </si>
  <si>
    <t>早孕建册率（90%）</t>
  </si>
  <si>
    <t>产后访视率（90%）</t>
  </si>
  <si>
    <t>孕产妇系统管理率（90%）</t>
  </si>
  <si>
    <t>65岁及以上老年人城乡社区规范健康管理服务率（62%）</t>
  </si>
  <si>
    <t>高血压患者健康管理</t>
  </si>
  <si>
    <t>任务完成率（100%）</t>
  </si>
  <si>
    <t>规范管理率（62%）</t>
  </si>
  <si>
    <t>血压控制率（60%）</t>
  </si>
  <si>
    <t>糖尿病患者健康管理</t>
  </si>
  <si>
    <t>血糖控制率（60%）</t>
  </si>
  <si>
    <t>老年人中医药健康管理率（70%）</t>
  </si>
  <si>
    <t>0-36个月儿童中医药健康管理率（77%）</t>
  </si>
  <si>
    <t>严重精神障碍患者</t>
  </si>
  <si>
    <t>社区在册居家严重精神障碍患者健康管理率（≥80%）</t>
  </si>
  <si>
    <t>管理率（90%）</t>
  </si>
  <si>
    <t>规范管理率（90%）</t>
  </si>
  <si>
    <t>规则服药率（90%）</t>
  </si>
  <si>
    <t>可疑症状者推价转诊率（95%）</t>
  </si>
  <si>
    <t>报告率（95%）</t>
  </si>
  <si>
    <t>及时率（95%）</t>
  </si>
  <si>
    <t>覆盖率（20%）</t>
  </si>
  <si>
    <t>2023年国家基本公共卫生服务各单位亮点情况汇总表</t>
  </si>
  <si>
    <t>序号</t>
  </si>
  <si>
    <t>亮点情况</t>
  </si>
  <si>
    <t>东成镇卫生院利用地理优势，在石路村委会建设了我市第一个村级基本公共卫生服务宣传阵地，将国家基本公共卫生项目与近期活动结合及时推送，营造浓厚宣传氛围。</t>
  </si>
  <si>
    <t>大田镇中心卫生院制作了第一支我市国家基本公共卫生服务项目宣传短片。以本地化形式推广基本公共卫生服务项目。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</si>
</sst>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 "/>
    <numFmt numFmtId="179" formatCode="0.0_ "/>
    <numFmt numFmtId="180" formatCode="0.0_);[Red]\(0.0\)"/>
    <numFmt numFmtId="181" formatCode="0.0%"/>
    <numFmt numFmtId="182" formatCode="0.00_);[Red]\(0.00\)"/>
    <numFmt numFmtId="183" formatCode="0.00;[Red]0.00"/>
    <numFmt numFmtId="184" formatCode="0;[Red]0"/>
  </numFmts>
  <fonts count="82">
    <font>
      <sz val="11"/>
      <color theme="1"/>
      <name val="宋体"/>
      <charset val="134"/>
      <scheme val="minor"/>
    </font>
    <font>
      <sz val="22"/>
      <color theme="1"/>
      <name val="方正小标宋简体"/>
      <charset val="134"/>
    </font>
    <font>
      <sz val="12"/>
      <color theme="1"/>
      <name val="微软雅黑"/>
      <charset val="134"/>
    </font>
    <font>
      <sz val="12"/>
      <name val="宋体"/>
      <charset val="134"/>
    </font>
    <font>
      <sz val="10"/>
      <name val="微软雅黑"/>
      <charset val="134"/>
    </font>
    <font>
      <sz val="18"/>
      <name val="方正小标宋简体"/>
      <charset val="134"/>
    </font>
    <font>
      <sz val="12"/>
      <name val="微软雅黑"/>
      <charset val="134"/>
    </font>
    <font>
      <sz val="11"/>
      <color theme="1"/>
      <name val="微软雅黑"/>
      <charset val="134"/>
    </font>
    <font>
      <sz val="10"/>
      <color theme="1"/>
      <name val="微软雅黑"/>
      <charset val="134"/>
    </font>
    <font>
      <sz val="10"/>
      <color rgb="FFFF0000"/>
      <name val="微软雅黑"/>
      <charset val="134"/>
    </font>
    <font>
      <sz val="18"/>
      <color theme="1"/>
      <name val="方正小标宋简体"/>
      <charset val="134"/>
    </font>
    <font>
      <sz val="11"/>
      <name val="微软雅黑"/>
      <charset val="134"/>
    </font>
    <font>
      <sz val="12"/>
      <color indexed="8"/>
      <name val="微软雅黑"/>
      <charset val="134"/>
    </font>
    <font>
      <sz val="11"/>
      <color indexed="8"/>
      <name val="宋体"/>
      <charset val="134"/>
    </font>
    <font>
      <sz val="22"/>
      <color indexed="8"/>
      <name val="黑体"/>
      <charset val="134"/>
    </font>
    <font>
      <sz val="11"/>
      <color indexed="8"/>
      <name val="微软雅黑"/>
      <charset val="134"/>
    </font>
    <font>
      <sz val="13"/>
      <color indexed="8"/>
      <name val="微软雅黑"/>
      <charset val="134"/>
    </font>
    <font>
      <sz val="13"/>
      <name val="微软雅黑"/>
      <charset val="134"/>
    </font>
    <font>
      <sz val="16"/>
      <color indexed="8"/>
      <name val="微软雅黑"/>
      <charset val="134"/>
    </font>
    <font>
      <sz val="8"/>
      <color indexed="8"/>
      <name val="微软雅黑"/>
      <charset val="134"/>
    </font>
    <font>
      <sz val="9"/>
      <color theme="1"/>
      <name val="微软雅黑"/>
      <charset val="134"/>
    </font>
    <font>
      <sz val="9"/>
      <color rgb="FF000000"/>
      <name val="微软雅黑"/>
      <charset val="134"/>
    </font>
    <font>
      <sz val="9"/>
      <color indexed="8"/>
      <name val="微软雅黑"/>
      <charset val="134"/>
    </font>
    <font>
      <sz val="9"/>
      <color indexed="8"/>
      <name val="宋体"/>
      <charset val="134"/>
    </font>
    <font>
      <sz val="18"/>
      <color indexed="8"/>
      <name val="黑体"/>
      <charset val="134"/>
    </font>
    <font>
      <sz val="18"/>
      <color indexed="8"/>
      <name val="宋体"/>
      <charset val="134"/>
    </font>
    <font>
      <sz val="8"/>
      <color theme="1"/>
      <name val="微软雅黑"/>
      <charset val="134"/>
    </font>
    <font>
      <sz val="8"/>
      <color rgb="FF000000"/>
      <name val="微软雅黑"/>
      <charset val="134"/>
    </font>
    <font>
      <sz val="11"/>
      <color rgb="FFFF0000"/>
      <name val="宋体"/>
      <charset val="134"/>
      <scheme val="minor"/>
    </font>
    <font>
      <sz val="11"/>
      <name val="宋体"/>
      <charset val="134"/>
      <scheme val="minor"/>
    </font>
    <font>
      <sz val="13"/>
      <name val="宋体"/>
      <charset val="134"/>
    </font>
    <font>
      <sz val="11"/>
      <name val="宋体"/>
      <charset val="134"/>
    </font>
    <font>
      <sz val="18"/>
      <name val="微软雅黑"/>
      <charset val="134"/>
    </font>
    <font>
      <sz val="11"/>
      <color indexed="10"/>
      <name val="宋体"/>
      <charset val="134"/>
    </font>
    <font>
      <sz val="20"/>
      <color theme="1"/>
      <name val="微软雅黑"/>
      <charset val="134"/>
    </font>
    <font>
      <sz val="10"/>
      <name val="宋体"/>
      <charset val="134"/>
      <scheme val="minor"/>
    </font>
    <font>
      <sz val="11"/>
      <color theme="1"/>
      <name val="黑体"/>
      <charset val="134"/>
    </font>
    <font>
      <sz val="9"/>
      <name val="微软雅黑"/>
      <charset val="134"/>
    </font>
    <font>
      <sz val="10"/>
      <color theme="1"/>
      <name val="黑体"/>
      <charset val="134"/>
    </font>
    <font>
      <sz val="20"/>
      <name val="微软雅黑"/>
      <charset val="134"/>
    </font>
    <font>
      <sz val="14"/>
      <name val="微软雅黑"/>
      <charset val="134"/>
    </font>
    <font>
      <sz val="14"/>
      <color theme="1"/>
      <name val="微软雅黑"/>
      <charset val="134"/>
    </font>
    <font>
      <sz val="11"/>
      <name val="黑体"/>
      <charset val="134"/>
    </font>
    <font>
      <b/>
      <sz val="22"/>
      <color theme="1"/>
      <name val="宋体"/>
      <charset val="134"/>
    </font>
    <font>
      <sz val="12"/>
      <color theme="1"/>
      <name val="黑体"/>
      <charset val="134"/>
    </font>
    <font>
      <sz val="9"/>
      <color theme="1"/>
      <name val="黑体"/>
      <charset val="134"/>
    </font>
    <font>
      <sz val="9"/>
      <name val="宋体"/>
      <charset val="134"/>
      <scheme val="minor"/>
    </font>
    <font>
      <sz val="9"/>
      <color rgb="FFFF0000"/>
      <name val="微软雅黑"/>
      <charset val="134"/>
    </font>
    <font>
      <sz val="18"/>
      <color rgb="FF000000"/>
      <name val="黑体"/>
      <charset val="134"/>
    </font>
    <font>
      <sz val="11"/>
      <color rgb="FFFF0000"/>
      <name val="微软雅黑"/>
      <charset val="134"/>
    </font>
    <font>
      <sz val="12"/>
      <color rgb="FFFF0000"/>
      <name val="微软雅黑"/>
      <charset val="134"/>
    </font>
    <font>
      <sz val="11"/>
      <color theme="1"/>
      <name val="Tahoma"/>
      <charset val="134"/>
    </font>
    <font>
      <sz val="20"/>
      <name val="黑体"/>
      <charset val="134"/>
    </font>
    <font>
      <sz val="10.5"/>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9"/>
      <name val="宋体"/>
      <charset val="134"/>
    </font>
    <font>
      <sz val="9"/>
      <color theme="1"/>
      <name val="Arial"/>
      <charset val="134"/>
    </font>
    <font>
      <sz val="9"/>
      <color rgb="FFFF0000"/>
      <name val="宋体"/>
      <charset val="134"/>
      <scheme val="minor"/>
    </font>
    <font>
      <sz val="8"/>
      <color indexed="8"/>
      <name val="MS Gothic"/>
      <charset val="134"/>
    </font>
    <font>
      <sz val="10"/>
      <color theme="1"/>
      <name val="Arial"/>
      <charset val="134"/>
    </font>
    <font>
      <sz val="10"/>
      <color theme="1"/>
      <name val="SimSun"/>
      <charset val="134"/>
    </font>
    <font>
      <vertAlign val="superscript"/>
      <sz val="10"/>
      <name val="微软雅黑"/>
      <charset val="134"/>
    </font>
    <font>
      <sz val="9"/>
      <name val="Wingdings"/>
      <charset val="134"/>
    </font>
  </fonts>
  <fills count="43">
    <fill>
      <patternFill patternType="none"/>
    </fill>
    <fill>
      <patternFill patternType="gray125"/>
    </fill>
    <fill>
      <patternFill patternType="solid">
        <fgColor theme="0"/>
        <bgColor indexed="64"/>
      </patternFill>
    </fill>
    <fill>
      <patternFill patternType="solid">
        <fgColor theme="0" tint="-0.15"/>
        <bgColor indexed="64"/>
      </patternFill>
    </fill>
    <fill>
      <patternFill patternType="solid">
        <fgColor theme="0" tint="-0.14996795556505"/>
        <bgColor indexed="64"/>
      </patternFill>
    </fill>
    <fill>
      <patternFill patternType="solid">
        <fgColor theme="0" tint="-0.149998474074526"/>
        <bgColor indexed="64"/>
      </patternFill>
    </fill>
    <fill>
      <patternFill patternType="solid">
        <fgColor theme="0" tint="-0.149998474074526"/>
        <bgColor theme="0" tint="-0.149998474074526"/>
      </patternFill>
    </fill>
    <fill>
      <patternFill patternType="solid">
        <fgColor theme="0" tint="-0.25"/>
        <bgColor indexed="64"/>
      </patternFill>
    </fill>
    <fill>
      <patternFill patternType="solid">
        <fgColor theme="0" tint="-0.249977111117893"/>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diagonalDown="1">
      <left style="thin">
        <color auto="1"/>
      </left>
      <right style="thin">
        <color auto="1"/>
      </right>
      <top style="thin">
        <color auto="1"/>
      </top>
      <bottom/>
      <diagonal style="thin">
        <color auto="1"/>
      </diagonal>
    </border>
    <border diagonalDown="1">
      <left style="thin">
        <color auto="1"/>
      </left>
      <right style="thin">
        <color auto="1"/>
      </right>
      <top/>
      <bottom/>
      <diagonal style="thin">
        <color auto="1"/>
      </diagonal>
    </border>
    <border diagonalDown="1">
      <left style="thin">
        <color auto="1"/>
      </left>
      <right style="thin">
        <color auto="1"/>
      </right>
      <top style="thin">
        <color auto="1"/>
      </top>
      <bottom/>
      <diagonal style="thin">
        <color indexed="8"/>
      </diagonal>
    </border>
    <border diagonalDown="1">
      <left style="thin">
        <color auto="1"/>
      </left>
      <right style="thin">
        <color auto="1"/>
      </right>
      <top/>
      <bottom/>
      <diagonal style="thin">
        <color indexed="8"/>
      </diagonal>
    </border>
    <border diagonalDown="1">
      <left style="thin">
        <color auto="1"/>
      </left>
      <right style="thin">
        <color auto="1"/>
      </right>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0" fillId="12" borderId="22" applyNumberFormat="0" applyFont="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23" applyNumberFormat="0" applyFill="0" applyAlignment="0" applyProtection="0">
      <alignment vertical="center"/>
    </xf>
    <xf numFmtId="0" fontId="60" fillId="0" borderId="23" applyNumberFormat="0" applyFill="0" applyAlignment="0" applyProtection="0">
      <alignment vertical="center"/>
    </xf>
    <xf numFmtId="0" fontId="61" fillId="0" borderId="24" applyNumberFormat="0" applyFill="0" applyAlignment="0" applyProtection="0">
      <alignment vertical="center"/>
    </xf>
    <xf numFmtId="0" fontId="61" fillId="0" borderId="0" applyNumberFormat="0" applyFill="0" applyBorder="0" applyAlignment="0" applyProtection="0">
      <alignment vertical="center"/>
    </xf>
    <xf numFmtId="0" fontId="62" fillId="13" borderId="25" applyNumberFormat="0" applyAlignment="0" applyProtection="0">
      <alignment vertical="center"/>
    </xf>
    <xf numFmtId="0" fontId="63" fillId="14" borderId="26" applyNumberFormat="0" applyAlignment="0" applyProtection="0">
      <alignment vertical="center"/>
    </xf>
    <xf numFmtId="0" fontId="64" fillId="14" borderId="25" applyNumberFormat="0" applyAlignment="0" applyProtection="0">
      <alignment vertical="center"/>
    </xf>
    <xf numFmtId="0" fontId="65" fillId="15" borderId="27" applyNumberFormat="0" applyAlignment="0" applyProtection="0">
      <alignment vertical="center"/>
    </xf>
    <xf numFmtId="0" fontId="66" fillId="0" borderId="28" applyNumberFormat="0" applyFill="0" applyAlignment="0" applyProtection="0">
      <alignment vertical="center"/>
    </xf>
    <xf numFmtId="0" fontId="67" fillId="0" borderId="29" applyNumberFormat="0" applyFill="0" applyAlignment="0" applyProtection="0">
      <alignment vertical="center"/>
    </xf>
    <xf numFmtId="0" fontId="68" fillId="16" borderId="0" applyNumberFormat="0" applyBorder="0" applyAlignment="0" applyProtection="0">
      <alignment vertical="center"/>
    </xf>
    <xf numFmtId="0" fontId="69" fillId="17" borderId="0" applyNumberFormat="0" applyBorder="0" applyAlignment="0" applyProtection="0">
      <alignment vertical="center"/>
    </xf>
    <xf numFmtId="0" fontId="70" fillId="18" borderId="0" applyNumberFormat="0" applyBorder="0" applyAlignment="0" applyProtection="0">
      <alignment vertical="center"/>
    </xf>
    <xf numFmtId="0" fontId="71" fillId="19" borderId="0" applyNumberFormat="0" applyBorder="0" applyAlignment="0" applyProtection="0">
      <alignment vertical="center"/>
    </xf>
    <xf numFmtId="0" fontId="72" fillId="20" borderId="0" applyNumberFormat="0" applyBorder="0" applyAlignment="0" applyProtection="0">
      <alignment vertical="center"/>
    </xf>
    <xf numFmtId="0" fontId="72" fillId="21" borderId="0" applyNumberFormat="0" applyBorder="0" applyAlignment="0" applyProtection="0">
      <alignment vertical="center"/>
    </xf>
    <xf numFmtId="0" fontId="71" fillId="22" borderId="0" applyNumberFormat="0" applyBorder="0" applyAlignment="0" applyProtection="0">
      <alignment vertical="center"/>
    </xf>
    <xf numFmtId="0" fontId="71" fillId="23" borderId="0" applyNumberFormat="0" applyBorder="0" applyAlignment="0" applyProtection="0">
      <alignment vertical="center"/>
    </xf>
    <xf numFmtId="0" fontId="72" fillId="24" borderId="0" applyNumberFormat="0" applyBorder="0" applyAlignment="0" applyProtection="0">
      <alignment vertical="center"/>
    </xf>
    <xf numFmtId="0" fontId="72" fillId="25" borderId="0" applyNumberFormat="0" applyBorder="0" applyAlignment="0" applyProtection="0">
      <alignment vertical="center"/>
    </xf>
    <xf numFmtId="0" fontId="71" fillId="26" borderId="0" applyNumberFormat="0" applyBorder="0" applyAlignment="0" applyProtection="0">
      <alignment vertical="center"/>
    </xf>
    <xf numFmtId="0" fontId="71" fillId="27" borderId="0" applyNumberFormat="0" applyBorder="0" applyAlignment="0" applyProtection="0">
      <alignment vertical="center"/>
    </xf>
    <xf numFmtId="0" fontId="72" fillId="28" borderId="0" applyNumberFormat="0" applyBorder="0" applyAlignment="0" applyProtection="0">
      <alignment vertical="center"/>
    </xf>
    <xf numFmtId="0" fontId="72" fillId="29" borderId="0" applyNumberFormat="0" applyBorder="0" applyAlignment="0" applyProtection="0">
      <alignment vertical="center"/>
    </xf>
    <xf numFmtId="0" fontId="71" fillId="30" borderId="0" applyNumberFormat="0" applyBorder="0" applyAlignment="0" applyProtection="0">
      <alignment vertical="center"/>
    </xf>
    <xf numFmtId="0" fontId="71" fillId="31" borderId="0" applyNumberFormat="0" applyBorder="0" applyAlignment="0" applyProtection="0">
      <alignment vertical="center"/>
    </xf>
    <xf numFmtId="0" fontId="72" fillId="32" borderId="0" applyNumberFormat="0" applyBorder="0" applyAlignment="0" applyProtection="0">
      <alignment vertical="center"/>
    </xf>
    <xf numFmtId="0" fontId="72" fillId="33" borderId="0" applyNumberFormat="0" applyBorder="0" applyAlignment="0" applyProtection="0">
      <alignment vertical="center"/>
    </xf>
    <xf numFmtId="0" fontId="71" fillId="34" borderId="0" applyNumberFormat="0" applyBorder="0" applyAlignment="0" applyProtection="0">
      <alignment vertical="center"/>
    </xf>
    <xf numFmtId="0" fontId="71" fillId="35" borderId="0" applyNumberFormat="0" applyBorder="0" applyAlignment="0" applyProtection="0">
      <alignment vertical="center"/>
    </xf>
    <xf numFmtId="0" fontId="72" fillId="36" borderId="0" applyNumberFormat="0" applyBorder="0" applyAlignment="0" applyProtection="0">
      <alignment vertical="center"/>
    </xf>
    <xf numFmtId="0" fontId="72" fillId="37" borderId="0" applyNumberFormat="0" applyBorder="0" applyAlignment="0" applyProtection="0">
      <alignment vertical="center"/>
    </xf>
    <xf numFmtId="0" fontId="71" fillId="38" borderId="0" applyNumberFormat="0" applyBorder="0" applyAlignment="0" applyProtection="0">
      <alignment vertical="center"/>
    </xf>
    <xf numFmtId="0" fontId="71" fillId="39" borderId="0" applyNumberFormat="0" applyBorder="0" applyAlignment="0" applyProtection="0">
      <alignment vertical="center"/>
    </xf>
    <xf numFmtId="0" fontId="72" fillId="40" borderId="0" applyNumberFormat="0" applyBorder="0" applyAlignment="0" applyProtection="0">
      <alignment vertical="center"/>
    </xf>
    <xf numFmtId="0" fontId="72" fillId="41" borderId="0" applyNumberFormat="0" applyBorder="0" applyAlignment="0" applyProtection="0">
      <alignment vertical="center"/>
    </xf>
    <xf numFmtId="0" fontId="71" fillId="42" borderId="0" applyNumberFormat="0" applyBorder="0" applyAlignment="0" applyProtection="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alignment vertical="center"/>
    </xf>
    <xf numFmtId="0" fontId="3" fillId="0" borderId="0">
      <alignment vertical="center"/>
    </xf>
    <xf numFmtId="0" fontId="73" fillId="0" borderId="0">
      <alignment vertical="center"/>
    </xf>
    <xf numFmtId="0" fontId="3" fillId="0" borderId="0">
      <alignment vertical="center"/>
    </xf>
    <xf numFmtId="0" fontId="73" fillId="0" borderId="0">
      <alignment vertical="center"/>
    </xf>
    <xf numFmtId="0" fontId="0" fillId="0" borderId="0">
      <alignment vertical="center"/>
    </xf>
    <xf numFmtId="0" fontId="0" fillId="0" borderId="0">
      <alignment vertical="center"/>
    </xf>
    <xf numFmtId="0" fontId="0" fillId="0" borderId="0">
      <alignment vertical="center"/>
    </xf>
    <xf numFmtId="0" fontId="3" fillId="0" borderId="0">
      <alignment vertical="center"/>
    </xf>
    <xf numFmtId="0" fontId="0" fillId="0" borderId="0">
      <alignment vertical="center"/>
    </xf>
    <xf numFmtId="0" fontId="0" fillId="0" borderId="0">
      <alignment vertical="center"/>
    </xf>
    <xf numFmtId="0" fontId="3" fillId="0" borderId="0"/>
    <xf numFmtId="0" fontId="0" fillId="0" borderId="0">
      <alignment vertical="center"/>
    </xf>
    <xf numFmtId="0" fontId="0" fillId="0" borderId="0">
      <alignment vertical="center"/>
    </xf>
    <xf numFmtId="0" fontId="74" fillId="0" borderId="0">
      <alignment vertical="center"/>
    </xf>
  </cellStyleXfs>
  <cellXfs count="42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10" fontId="3" fillId="2" borderId="0" xfId="0" applyNumberFormat="1" applyFont="1" applyFill="1" applyBorder="1" applyAlignment="1">
      <alignment horizontal="center" vertical="center"/>
    </xf>
    <xf numFmtId="0" fontId="5"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horizontal="left" vertical="center" wrapText="1"/>
    </xf>
    <xf numFmtId="10" fontId="4" fillId="4" borderId="1" xfId="0" applyNumberFormat="1" applyFont="1" applyFill="1" applyBorder="1" applyAlignment="1">
      <alignment horizontal="center" vertical="center"/>
    </xf>
    <xf numFmtId="10" fontId="4" fillId="2" borderId="1" xfId="0" applyNumberFormat="1" applyFont="1" applyFill="1" applyBorder="1" applyAlignment="1">
      <alignment horizontal="center" vertical="center"/>
    </xf>
    <xf numFmtId="10" fontId="4" fillId="3" borderId="0" xfId="0" applyNumberFormat="1" applyFont="1" applyFill="1" applyBorder="1" applyAlignment="1">
      <alignment horizontal="center" vertical="center"/>
    </xf>
    <xf numFmtId="10" fontId="4" fillId="0"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10" fontId="4" fillId="4" borderId="1" xfId="0" applyNumberFormat="1" applyFont="1" applyFill="1" applyBorder="1" applyAlignment="1" applyProtection="1">
      <alignment horizontal="center" vertical="center"/>
    </xf>
    <xf numFmtId="10" fontId="4" fillId="2" borderId="1" xfId="0" applyNumberFormat="1" applyFont="1" applyFill="1" applyBorder="1" applyAlignment="1" applyProtection="1">
      <alignment horizontal="center" vertical="center"/>
    </xf>
    <xf numFmtId="9" fontId="4" fillId="4" borderId="1" xfId="0" applyNumberFormat="1" applyFont="1" applyFill="1" applyBorder="1" applyAlignment="1">
      <alignment horizontal="center" vertical="center"/>
    </xf>
    <xf numFmtId="9" fontId="4" fillId="2" borderId="1" xfId="0" applyNumberFormat="1" applyFont="1" applyFill="1" applyBorder="1" applyAlignment="1">
      <alignment horizontal="center" vertical="center"/>
    </xf>
    <xf numFmtId="10" fontId="4" fillId="5" borderId="1" xfId="0" applyNumberFormat="1" applyFont="1" applyFill="1" applyBorder="1" applyAlignment="1">
      <alignment horizontal="center" vertical="center"/>
    </xf>
    <xf numFmtId="10" fontId="4" fillId="3" borderId="1" xfId="0" applyNumberFormat="1" applyFont="1" applyFill="1" applyBorder="1" applyAlignment="1">
      <alignment horizontal="center" vertical="center"/>
    </xf>
    <xf numFmtId="10" fontId="8" fillId="3" borderId="1" xfId="0" applyNumberFormat="1" applyFont="1" applyFill="1" applyBorder="1" applyAlignment="1">
      <alignment horizontal="center" vertical="center"/>
    </xf>
    <xf numFmtId="9" fontId="8" fillId="3" borderId="1" xfId="0" applyNumberFormat="1" applyFont="1" applyFill="1" applyBorder="1" applyAlignment="1">
      <alignment horizontal="center" vertical="center"/>
    </xf>
    <xf numFmtId="0" fontId="0" fillId="0" borderId="0" xfId="0" applyAlignment="1">
      <alignment vertical="center" wrapText="1"/>
    </xf>
    <xf numFmtId="10" fontId="0" fillId="0" borderId="0" xfId="0" applyNumberFormat="1">
      <alignment vertical="center"/>
    </xf>
    <xf numFmtId="176" fontId="0" fillId="0" borderId="0" xfId="0" applyNumberFormat="1">
      <alignment vertical="center"/>
    </xf>
    <xf numFmtId="176" fontId="0" fillId="0" borderId="0" xfId="0" applyNumberFormat="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0" fontId="7"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1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177" fontId="8" fillId="0" borderId="1" xfId="0" applyNumberFormat="1" applyFont="1" applyFill="1" applyBorder="1" applyAlignment="1">
      <alignment horizontal="center" vertical="center"/>
    </xf>
    <xf numFmtId="10" fontId="8"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6" borderId="1" xfId="0" applyFont="1" applyFill="1" applyBorder="1" applyAlignment="1">
      <alignment horizontal="center" vertical="center"/>
    </xf>
    <xf numFmtId="177" fontId="8" fillId="6" borderId="1" xfId="0" applyNumberFormat="1" applyFont="1" applyFill="1" applyBorder="1" applyAlignment="1">
      <alignment horizontal="center" vertical="center"/>
    </xf>
    <xf numFmtId="10" fontId="8" fillId="6" borderId="1" xfId="0" applyNumberFormat="1" applyFont="1" applyFill="1" applyBorder="1" applyAlignment="1">
      <alignment horizontal="center" vertical="center"/>
    </xf>
    <xf numFmtId="176" fontId="8" fillId="6" borderId="1" xfId="0" applyNumberFormat="1" applyFont="1" applyFill="1" applyBorder="1" applyAlignment="1">
      <alignment horizontal="center" vertical="center"/>
    </xf>
    <xf numFmtId="177" fontId="9" fillId="0" borderId="1" xfId="0" applyNumberFormat="1" applyFont="1" applyFill="1" applyBorder="1" applyAlignment="1">
      <alignment horizontal="center" vertical="center"/>
    </xf>
    <xf numFmtId="178" fontId="8" fillId="0" borderId="1" xfId="0" applyNumberFormat="1" applyFont="1" applyFill="1" applyBorder="1" applyAlignment="1">
      <alignment horizontal="center" vertical="center" wrapText="1"/>
    </xf>
    <xf numFmtId="177" fontId="9" fillId="6" borderId="1" xfId="0" applyNumberFormat="1" applyFont="1" applyFill="1" applyBorder="1" applyAlignment="1">
      <alignment horizontal="center" vertical="center"/>
    </xf>
    <xf numFmtId="178" fontId="8" fillId="6" borderId="1" xfId="0" applyNumberFormat="1" applyFont="1" applyFill="1" applyBorder="1" applyAlignment="1">
      <alignment horizontal="center" vertical="center" wrapText="1"/>
    </xf>
    <xf numFmtId="178" fontId="8" fillId="0" borderId="1" xfId="64" applyNumberFormat="1" applyFont="1" applyFill="1" applyBorder="1" applyAlignment="1">
      <alignment horizontal="center" vertical="center"/>
    </xf>
    <xf numFmtId="178" fontId="8" fillId="0" borderId="1" xfId="0" applyNumberFormat="1" applyFont="1" applyFill="1" applyBorder="1" applyAlignment="1">
      <alignment horizontal="center" vertical="center"/>
    </xf>
    <xf numFmtId="178" fontId="8" fillId="6" borderId="1" xfId="64" applyNumberFormat="1" applyFont="1" applyFill="1" applyBorder="1" applyAlignment="1">
      <alignment horizontal="center" vertical="center"/>
    </xf>
    <xf numFmtId="178" fontId="8" fillId="6" borderId="1" xfId="0" applyNumberFormat="1" applyFont="1" applyFill="1" applyBorder="1" applyAlignment="1">
      <alignment horizontal="center" vertical="center"/>
    </xf>
    <xf numFmtId="9" fontId="0" fillId="0" borderId="0" xfId="0" applyNumberFormat="1">
      <alignment vertical="center"/>
    </xf>
    <xf numFmtId="0" fontId="10" fillId="0" borderId="0" xfId="0" applyFont="1" applyAlignment="1">
      <alignment horizontal="center" vertical="center"/>
    </xf>
    <xf numFmtId="9" fontId="10" fillId="0" borderId="0" xfId="0" applyNumberFormat="1" applyFont="1" applyAlignment="1">
      <alignment horizontal="center" vertical="center"/>
    </xf>
    <xf numFmtId="0" fontId="10" fillId="0" borderId="0" xfId="0" applyNumberFormat="1" applyFont="1" applyAlignment="1">
      <alignment horizontal="center" vertical="center"/>
    </xf>
    <xf numFmtId="0" fontId="11"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9" fontId="11" fillId="0" borderId="5" xfId="0" applyNumberFormat="1" applyFont="1" applyFill="1" applyBorder="1" applyAlignment="1">
      <alignment horizontal="center" vertical="center" wrapText="1"/>
    </xf>
    <xf numFmtId="9" fontId="11" fillId="0" borderId="6"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7" borderId="1" xfId="0" applyNumberFormat="1" applyFont="1" applyFill="1" applyBorder="1" applyAlignment="1" applyProtection="1">
      <alignment horizontal="center" vertical="center"/>
    </xf>
    <xf numFmtId="9" fontId="11" fillId="8" borderId="1" xfId="0" applyNumberFormat="1" applyFont="1" applyFill="1" applyBorder="1" applyAlignment="1">
      <alignment horizontal="center" vertical="center" wrapText="1"/>
    </xf>
    <xf numFmtId="0" fontId="11" fillId="8" borderId="1" xfId="0" applyFont="1" applyFill="1" applyBorder="1" applyAlignment="1">
      <alignment horizontal="center" vertical="center" wrapText="1"/>
    </xf>
    <xf numFmtId="0" fontId="11" fillId="8"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xf>
    <xf numFmtId="0" fontId="12" fillId="9" borderId="1" xfId="0" applyNumberFormat="1" applyFont="1" applyFill="1" applyBorder="1" applyAlignment="1" applyProtection="1">
      <alignment horizontal="center" vertical="center"/>
    </xf>
    <xf numFmtId="176" fontId="10" fillId="0" borderId="0" xfId="0" applyNumberFormat="1" applyFont="1" applyAlignment="1">
      <alignment horizontal="center" vertical="center"/>
    </xf>
    <xf numFmtId="176" fontId="11" fillId="0" borderId="7"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176" fontId="11" fillId="8" borderId="1" xfId="0" applyNumberFormat="1" applyFont="1" applyFill="1" applyBorder="1" applyAlignment="1">
      <alignment horizontal="center" vertical="center" wrapText="1"/>
    </xf>
    <xf numFmtId="0" fontId="13" fillId="0" borderId="0" xfId="0" applyNumberFormat="1" applyFont="1" applyFill="1" applyBorder="1" applyAlignment="1" applyProtection="1">
      <alignment vertical="center"/>
    </xf>
    <xf numFmtId="49" fontId="13" fillId="0" borderId="0" xfId="0" applyNumberFormat="1" applyFont="1" applyFill="1" applyBorder="1" applyAlignment="1" applyProtection="1">
      <alignment vertical="center"/>
    </xf>
    <xf numFmtId="0" fontId="14" fillId="0" borderId="8" xfId="0" applyNumberFormat="1" applyFont="1" applyFill="1" applyBorder="1" applyAlignment="1" applyProtection="1">
      <alignment horizontal="center" vertical="center"/>
    </xf>
    <xf numFmtId="0" fontId="12" fillId="0" borderId="9" xfId="0" applyNumberFormat="1" applyFont="1" applyFill="1" applyBorder="1" applyAlignment="1" applyProtection="1">
      <alignment horizontal="center" vertical="center"/>
    </xf>
    <xf numFmtId="0" fontId="15" fillId="0" borderId="1" xfId="0" applyNumberFormat="1" applyFont="1" applyFill="1" applyBorder="1" applyAlignment="1" applyProtection="1">
      <alignment horizontal="center" vertical="center"/>
    </xf>
    <xf numFmtId="0" fontId="12" fillId="10" borderId="1" xfId="0" applyNumberFormat="1" applyFont="1" applyFill="1" applyBorder="1" applyAlignment="1" applyProtection="1">
      <alignment horizontal="center" vertical="center"/>
    </xf>
    <xf numFmtId="0" fontId="16" fillId="10" borderId="1" xfId="0" applyNumberFormat="1" applyFont="1" applyFill="1" applyBorder="1" applyAlignment="1" applyProtection="1">
      <alignment horizontal="center" vertical="center"/>
    </xf>
    <xf numFmtId="0" fontId="16" fillId="0" borderId="1" xfId="0" applyNumberFormat="1" applyFont="1" applyFill="1" applyBorder="1" applyAlignment="1" applyProtection="1">
      <alignment horizontal="center" vertical="center"/>
    </xf>
    <xf numFmtId="0" fontId="16" fillId="9" borderId="1" xfId="0" applyNumberFormat="1" applyFont="1" applyFill="1" applyBorder="1" applyAlignment="1" applyProtection="1">
      <alignment horizontal="center" vertical="center"/>
    </xf>
    <xf numFmtId="0" fontId="12" fillId="8" borderId="1" xfId="0" applyNumberFormat="1" applyFont="1" applyFill="1" applyBorder="1" applyAlignment="1" applyProtection="1">
      <alignment horizontal="center" vertical="center"/>
    </xf>
    <xf numFmtId="177" fontId="16" fillId="8" borderId="1" xfId="0" applyNumberFormat="1" applyFont="1" applyFill="1" applyBorder="1" applyAlignment="1" applyProtection="1">
      <alignment horizontal="center" vertical="center"/>
    </xf>
    <xf numFmtId="0" fontId="15" fillId="9" borderId="5" xfId="0" applyNumberFormat="1" applyFont="1" applyFill="1" applyBorder="1" applyAlignment="1" applyProtection="1">
      <alignment horizontal="left" vertical="center"/>
    </xf>
    <xf numFmtId="0" fontId="15" fillId="9" borderId="6" xfId="0" applyNumberFormat="1" applyFont="1" applyFill="1" applyBorder="1" applyAlignment="1" applyProtection="1">
      <alignment horizontal="left" vertical="center"/>
    </xf>
    <xf numFmtId="0" fontId="14" fillId="11" borderId="8" xfId="0" applyNumberFormat="1" applyFont="1" applyFill="1" applyBorder="1" applyAlignment="1" applyProtection="1">
      <alignment horizontal="center" vertical="center"/>
    </xf>
    <xf numFmtId="0" fontId="12" fillId="0" borderId="1" xfId="0" applyNumberFormat="1" applyFont="1" applyFill="1" applyBorder="1" applyAlignment="1" applyProtection="1">
      <alignment horizontal="center" vertical="center" wrapText="1"/>
    </xf>
    <xf numFmtId="0" fontId="16" fillId="0" borderId="0" xfId="0" applyNumberFormat="1" applyFont="1" applyFill="1" applyBorder="1" applyAlignment="1" applyProtection="1">
      <alignment horizontal="center" vertical="center"/>
    </xf>
    <xf numFmtId="0" fontId="15" fillId="11" borderId="6" xfId="0" applyNumberFormat="1" applyFont="1" applyFill="1" applyBorder="1" applyAlignment="1" applyProtection="1">
      <alignment horizontal="left" vertical="center"/>
    </xf>
    <xf numFmtId="49" fontId="14" fillId="0" borderId="8" xfId="0" applyNumberFormat="1" applyFont="1" applyFill="1" applyBorder="1" applyAlignment="1" applyProtection="1">
      <alignment horizontal="center" vertical="center"/>
    </xf>
    <xf numFmtId="177" fontId="16" fillId="0" borderId="1" xfId="0" applyNumberFormat="1" applyFont="1" applyFill="1" applyBorder="1" applyAlignment="1" applyProtection="1">
      <alignment horizontal="center" vertical="center" wrapText="1"/>
    </xf>
    <xf numFmtId="49" fontId="16" fillId="0" borderId="1" xfId="0" applyNumberFormat="1" applyFont="1" applyFill="1" applyBorder="1" applyAlignment="1" applyProtection="1">
      <alignment horizontal="center" vertical="center" wrapText="1"/>
    </xf>
    <xf numFmtId="177" fontId="17" fillId="10" borderId="1" xfId="0" applyNumberFormat="1" applyFont="1" applyFill="1" applyBorder="1" applyAlignment="1" applyProtection="1">
      <alignment horizontal="center" vertical="center"/>
    </xf>
    <xf numFmtId="0" fontId="17" fillId="10" borderId="1" xfId="0" applyNumberFormat="1" applyFont="1" applyFill="1" applyBorder="1" applyAlignment="1" applyProtection="1">
      <alignment horizontal="center" vertical="center"/>
    </xf>
    <xf numFmtId="177" fontId="17" fillId="0" borderId="1" xfId="0" applyNumberFormat="1" applyFont="1" applyFill="1" applyBorder="1" applyAlignment="1" applyProtection="1">
      <alignment horizontal="center" vertical="center"/>
    </xf>
    <xf numFmtId="179" fontId="17" fillId="10" borderId="1" xfId="0" applyNumberFormat="1" applyFont="1" applyFill="1" applyBorder="1" applyAlignment="1" applyProtection="1">
      <alignment horizontal="center" vertical="center"/>
    </xf>
    <xf numFmtId="177" fontId="17" fillId="9" borderId="1" xfId="0" applyNumberFormat="1" applyFont="1" applyFill="1" applyBorder="1" applyAlignment="1" applyProtection="1">
      <alignment horizontal="center" vertical="center"/>
    </xf>
    <xf numFmtId="49" fontId="15" fillId="9" borderId="7" xfId="0" applyNumberFormat="1" applyFont="1" applyFill="1" applyBorder="1" applyAlignment="1" applyProtection="1">
      <alignment horizontal="left" vertical="center"/>
    </xf>
    <xf numFmtId="0" fontId="18" fillId="0" borderId="1" xfId="0" applyFont="1" applyBorder="1" applyAlignment="1">
      <alignment horizontal="center" vertical="center"/>
    </xf>
    <xf numFmtId="0" fontId="19" fillId="2" borderId="1" xfId="0" applyFont="1" applyFill="1" applyBorder="1" applyAlignment="1">
      <alignment horizontal="center" vertical="center"/>
    </xf>
    <xf numFmtId="0" fontId="20" fillId="0" borderId="1" xfId="0" applyFont="1" applyFill="1" applyBorder="1" applyAlignment="1">
      <alignment vertical="center" wrapText="1"/>
    </xf>
    <xf numFmtId="180" fontId="20" fillId="0" borderId="1" xfId="0" applyNumberFormat="1" applyFont="1" applyFill="1" applyBorder="1" applyAlignment="1">
      <alignment horizontal="center" vertical="center"/>
    </xf>
    <xf numFmtId="180" fontId="20" fillId="0" borderId="1" xfId="0" applyNumberFormat="1" applyFont="1" applyFill="1" applyBorder="1" applyAlignment="1">
      <alignment horizontal="center" vertical="center" wrapText="1"/>
    </xf>
    <xf numFmtId="0" fontId="20" fillId="6" borderId="1" xfId="0" applyFont="1" applyFill="1" applyBorder="1" applyAlignment="1">
      <alignment vertical="center" wrapText="1"/>
    </xf>
    <xf numFmtId="180" fontId="20" fillId="6" borderId="1" xfId="0" applyNumberFormat="1" applyFont="1" applyFill="1" applyBorder="1" applyAlignment="1">
      <alignment horizontal="center" vertical="center"/>
    </xf>
    <xf numFmtId="180" fontId="21" fillId="6" borderId="1" xfId="0" applyNumberFormat="1"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6" borderId="1" xfId="0" applyFont="1" applyFill="1" applyBorder="1" applyAlignment="1">
      <alignment horizontal="center" vertical="center" wrapText="1"/>
    </xf>
    <xf numFmtId="180" fontId="20" fillId="6"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xf>
    <xf numFmtId="0" fontId="22" fillId="2" borderId="10" xfId="0" applyFont="1" applyFill="1" applyBorder="1" applyAlignment="1">
      <alignment horizontal="left" vertical="top" wrapText="1"/>
    </xf>
    <xf numFmtId="0" fontId="22" fillId="2" borderId="11" xfId="0" applyFont="1" applyFill="1" applyBorder="1" applyAlignment="1">
      <alignment horizontal="left" vertical="top"/>
    </xf>
    <xf numFmtId="0" fontId="22" fillId="2" borderId="12" xfId="0" applyFont="1" applyFill="1" applyBorder="1" applyAlignment="1">
      <alignment horizontal="left" vertical="top"/>
    </xf>
    <xf numFmtId="0" fontId="22" fillId="2" borderId="0" xfId="0" applyFont="1" applyFill="1" applyBorder="1" applyAlignment="1">
      <alignment horizontal="left" vertical="top"/>
    </xf>
    <xf numFmtId="0" fontId="22" fillId="2" borderId="13" xfId="0" applyFont="1" applyFill="1" applyBorder="1" applyAlignment="1">
      <alignment horizontal="left" vertical="top"/>
    </xf>
    <xf numFmtId="0" fontId="22" fillId="2" borderId="8" xfId="0" applyFont="1" applyFill="1" applyBorder="1" applyAlignment="1">
      <alignment horizontal="left" vertical="top"/>
    </xf>
    <xf numFmtId="0" fontId="19" fillId="2" borderId="1" xfId="0" applyFont="1" applyFill="1" applyBorder="1">
      <alignment vertical="center"/>
    </xf>
    <xf numFmtId="0" fontId="20" fillId="0" borderId="1" xfId="0" applyFont="1" applyFill="1" applyBorder="1" applyAlignment="1">
      <alignment horizontal="center" vertical="top" wrapText="1"/>
    </xf>
    <xf numFmtId="180" fontId="2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top" wrapText="1"/>
    </xf>
    <xf numFmtId="0" fontId="23" fillId="2" borderId="14" xfId="0" applyFont="1" applyFill="1" applyBorder="1" applyAlignment="1">
      <alignment horizontal="left" vertical="top"/>
    </xf>
    <xf numFmtId="0" fontId="23" fillId="2" borderId="15" xfId="0" applyFont="1" applyFill="1" applyBorder="1" applyAlignment="1">
      <alignment horizontal="left" vertical="top"/>
    </xf>
    <xf numFmtId="0" fontId="23" fillId="2" borderId="16" xfId="0" applyFont="1" applyFill="1" applyBorder="1" applyAlignment="1">
      <alignment horizontal="left" vertical="top"/>
    </xf>
    <xf numFmtId="180" fontId="0" fillId="0" borderId="0" xfId="0" applyNumberFormat="1">
      <alignment vertical="center"/>
    </xf>
    <xf numFmtId="181" fontId="0" fillId="0" borderId="0" xfId="0" applyNumberFormat="1">
      <alignment vertical="center"/>
    </xf>
    <xf numFmtId="0" fontId="0" fillId="0" borderId="0" xfId="0" applyNumberFormat="1">
      <alignment vertical="center"/>
    </xf>
    <xf numFmtId="180" fontId="24" fillId="0" borderId="1" xfId="0" applyNumberFormat="1" applyFont="1" applyBorder="1" applyAlignment="1">
      <alignment horizontal="center" vertical="center"/>
    </xf>
    <xf numFmtId="180" fontId="25" fillId="0" borderId="1" xfId="0" applyNumberFormat="1" applyFont="1" applyBorder="1" applyAlignment="1">
      <alignment horizontal="center" vertical="center"/>
    </xf>
    <xf numFmtId="180" fontId="26" fillId="0" borderId="1" xfId="0" applyNumberFormat="1" applyFont="1" applyFill="1" applyBorder="1" applyAlignment="1">
      <alignment horizontal="center" vertical="center"/>
    </xf>
    <xf numFmtId="180" fontId="26" fillId="6" borderId="1" xfId="0" applyNumberFormat="1" applyFont="1" applyFill="1" applyBorder="1" applyAlignment="1">
      <alignment vertical="center"/>
    </xf>
    <xf numFmtId="180" fontId="26" fillId="6" borderId="1" xfId="0" applyNumberFormat="1" applyFont="1" applyFill="1" applyBorder="1" applyAlignment="1">
      <alignment horizontal="center" vertical="center"/>
    </xf>
    <xf numFmtId="180" fontId="26" fillId="0" borderId="1" xfId="0" applyNumberFormat="1" applyFont="1" applyFill="1" applyBorder="1" applyAlignment="1">
      <alignment vertical="center" wrapText="1"/>
    </xf>
    <xf numFmtId="180" fontId="26" fillId="0" borderId="1" xfId="0" applyNumberFormat="1" applyFont="1" applyFill="1" applyBorder="1" applyAlignment="1">
      <alignment vertical="center"/>
    </xf>
    <xf numFmtId="180" fontId="26" fillId="6" borderId="1" xfId="0" applyNumberFormat="1" applyFont="1" applyFill="1" applyBorder="1" applyAlignment="1">
      <alignment vertical="center" wrapText="1"/>
    </xf>
    <xf numFmtId="180" fontId="27" fillId="0" borderId="1" xfId="0" applyNumberFormat="1" applyFont="1" applyFill="1" applyBorder="1" applyAlignment="1">
      <alignment vertical="center" wrapText="1"/>
    </xf>
    <xf numFmtId="181" fontId="26" fillId="6" borderId="1" xfId="0" applyNumberFormat="1" applyFont="1" applyFill="1" applyBorder="1" applyAlignment="1">
      <alignment vertical="center"/>
    </xf>
    <xf numFmtId="181" fontId="26" fillId="0" borderId="1" xfId="0" applyNumberFormat="1" applyFont="1" applyFill="1" applyBorder="1" applyAlignment="1">
      <alignment vertical="center"/>
    </xf>
    <xf numFmtId="181" fontId="26" fillId="0" borderId="1" xfId="3" applyNumberFormat="1" applyFont="1" applyFill="1" applyBorder="1" applyAlignment="1">
      <alignment horizontal="center" vertical="center"/>
    </xf>
    <xf numFmtId="181" fontId="26" fillId="0" borderId="1" xfId="0" applyNumberFormat="1" applyFont="1" applyFill="1" applyBorder="1" applyAlignment="1">
      <alignment horizontal="center" vertical="center"/>
    </xf>
    <xf numFmtId="180" fontId="26" fillId="6" borderId="1" xfId="0" applyNumberFormat="1" applyFont="1" applyFill="1" applyBorder="1">
      <alignment vertical="center"/>
    </xf>
    <xf numFmtId="0" fontId="26" fillId="6" borderId="1" xfId="0" applyNumberFormat="1" applyFont="1" applyFill="1" applyBorder="1" applyAlignment="1">
      <alignment horizontal="center" vertical="center"/>
    </xf>
    <xf numFmtId="0" fontId="26" fillId="0" borderId="1" xfId="0" applyNumberFormat="1" applyFont="1" applyFill="1" applyBorder="1" applyAlignment="1">
      <alignment horizontal="center" vertical="center"/>
    </xf>
    <xf numFmtId="0" fontId="26" fillId="6" borderId="1" xfId="0" applyFont="1" applyFill="1" applyBorder="1" applyAlignment="1">
      <alignment horizontal="center" vertical="center"/>
    </xf>
    <xf numFmtId="180" fontId="19" fillId="2" borderId="10" xfId="0" applyNumberFormat="1" applyFont="1" applyFill="1" applyBorder="1" applyAlignment="1">
      <alignment horizontal="left" vertical="top" wrapText="1"/>
    </xf>
    <xf numFmtId="180" fontId="19" fillId="2" borderId="11" xfId="0" applyNumberFormat="1" applyFont="1" applyFill="1" applyBorder="1" applyAlignment="1">
      <alignment horizontal="left" vertical="top"/>
    </xf>
    <xf numFmtId="180" fontId="19" fillId="2" borderId="12" xfId="0" applyNumberFormat="1" applyFont="1" applyFill="1" applyBorder="1" applyAlignment="1">
      <alignment horizontal="left" vertical="top"/>
    </xf>
    <xf numFmtId="180" fontId="19" fillId="2" borderId="0" xfId="0" applyNumberFormat="1" applyFont="1" applyFill="1" applyBorder="1" applyAlignment="1">
      <alignment horizontal="left" vertical="top"/>
    </xf>
    <xf numFmtId="180" fontId="19" fillId="2" borderId="13" xfId="0" applyNumberFormat="1" applyFont="1" applyFill="1" applyBorder="1" applyAlignment="1">
      <alignment horizontal="left" vertical="top"/>
    </xf>
    <xf numFmtId="180" fontId="19" fillId="2" borderId="8" xfId="0" applyNumberFormat="1" applyFont="1" applyFill="1" applyBorder="1" applyAlignment="1">
      <alignment horizontal="left" vertical="top"/>
    </xf>
    <xf numFmtId="180" fontId="27" fillId="0" borderId="1" xfId="0" applyNumberFormat="1" applyFont="1" applyFill="1" applyBorder="1" applyAlignment="1">
      <alignment horizontal="center" vertical="center" wrapText="1"/>
    </xf>
    <xf numFmtId="180" fontId="19" fillId="2" borderId="14" xfId="0" applyNumberFormat="1" applyFont="1" applyFill="1" applyBorder="1" applyAlignment="1">
      <alignment horizontal="left" vertical="top"/>
    </xf>
    <xf numFmtId="180" fontId="19" fillId="2" borderId="15" xfId="0" applyNumberFormat="1" applyFont="1" applyFill="1" applyBorder="1" applyAlignment="1">
      <alignment horizontal="left" vertical="top"/>
    </xf>
    <xf numFmtId="180" fontId="19" fillId="2" borderId="16" xfId="0" applyNumberFormat="1" applyFont="1" applyFill="1" applyBorder="1" applyAlignment="1">
      <alignment horizontal="left" vertical="top"/>
    </xf>
    <xf numFmtId="0" fontId="28" fillId="0" borderId="0" xfId="0" applyFont="1" applyAlignment="1">
      <alignment horizontal="center" vertical="center"/>
    </xf>
    <xf numFmtId="0" fontId="29" fillId="0" borderId="0" xfId="0" applyFont="1" applyAlignment="1">
      <alignment horizontal="center" vertical="center"/>
    </xf>
    <xf numFmtId="0" fontId="7" fillId="0" borderId="1" xfId="0" applyFont="1" applyFill="1" applyBorder="1" applyAlignment="1">
      <alignment horizontal="left" vertical="center" wrapText="1"/>
    </xf>
    <xf numFmtId="0" fontId="7" fillId="6" borderId="1" xfId="0" applyFont="1" applyFill="1" applyBorder="1" applyAlignment="1">
      <alignment horizontal="left" vertical="center" wrapText="1"/>
    </xf>
    <xf numFmtId="0" fontId="7" fillId="6" borderId="1" xfId="0" applyFont="1" applyFill="1" applyBorder="1" applyAlignment="1">
      <alignment horizontal="center" vertical="center" wrapText="1"/>
    </xf>
    <xf numFmtId="0" fontId="30" fillId="0" borderId="0" xfId="0" applyFont="1" applyFill="1">
      <alignment vertical="center"/>
    </xf>
    <xf numFmtId="0" fontId="30" fillId="0" borderId="0" xfId="0" applyFont="1" applyFill="1" applyAlignment="1">
      <alignment horizontal="center" vertical="center"/>
    </xf>
    <xf numFmtId="0" fontId="31" fillId="0" borderId="0" xfId="0" applyFont="1" applyFill="1">
      <alignment vertical="center"/>
    </xf>
    <xf numFmtId="0" fontId="0" fillId="0" borderId="0" xfId="0" applyFill="1">
      <alignment vertical="center"/>
    </xf>
    <xf numFmtId="0" fontId="32" fillId="0" borderId="0"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xf>
    <xf numFmtId="9" fontId="7" fillId="6"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20" fillId="6" borderId="1" xfId="0" applyFont="1" applyFill="1" applyBorder="1" applyAlignment="1">
      <alignment horizontal="left" vertical="center" wrapText="1"/>
    </xf>
    <xf numFmtId="0" fontId="33" fillId="0" borderId="0" xfId="0" applyFont="1" applyFill="1">
      <alignment vertical="center"/>
    </xf>
    <xf numFmtId="0" fontId="31" fillId="0" borderId="0" xfId="0" applyFont="1">
      <alignment vertical="center"/>
    </xf>
    <xf numFmtId="0" fontId="31" fillId="0" borderId="0" xfId="0" applyNumberFormat="1" applyFont="1">
      <alignment vertical="center"/>
    </xf>
    <xf numFmtId="0" fontId="32" fillId="0" borderId="8" xfId="0" applyFont="1" applyFill="1" applyBorder="1" applyAlignment="1">
      <alignment horizontal="center" vertical="center"/>
    </xf>
    <xf numFmtId="0" fontId="7" fillId="6"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0" fillId="6"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xf>
    <xf numFmtId="0" fontId="20" fillId="6" borderId="1" xfId="0" applyFont="1" applyFill="1" applyBorder="1" applyAlignment="1">
      <alignment horizontal="center" vertical="center"/>
    </xf>
    <xf numFmtId="0" fontId="20" fillId="6" borderId="1" xfId="0" applyNumberFormat="1" applyFont="1" applyFill="1" applyBorder="1" applyAlignment="1">
      <alignment horizontal="center" vertical="center"/>
    </xf>
    <xf numFmtId="9" fontId="20" fillId="0" borderId="1" xfId="0" applyNumberFormat="1" applyFont="1" applyFill="1" applyBorder="1" applyAlignment="1">
      <alignment horizontal="center" vertical="center" wrapText="1"/>
    </xf>
    <xf numFmtId="10" fontId="20" fillId="0" borderId="1" xfId="0" applyNumberFormat="1" applyFont="1" applyFill="1" applyBorder="1" applyAlignment="1">
      <alignment horizontal="center" vertical="center" wrapText="1"/>
    </xf>
    <xf numFmtId="10" fontId="20" fillId="6" borderId="1" xfId="0" applyNumberFormat="1" applyFont="1" applyFill="1" applyBorder="1" applyAlignment="1">
      <alignment horizontal="center" vertical="center" wrapText="1"/>
    </xf>
    <xf numFmtId="9" fontId="20" fillId="6" borderId="1" xfId="0" applyNumberFormat="1" applyFont="1" applyFill="1" applyBorder="1" applyAlignment="1">
      <alignment horizontal="center" vertical="center" wrapText="1"/>
    </xf>
    <xf numFmtId="0" fontId="28" fillId="0" borderId="0" xfId="0" applyFont="1">
      <alignment vertical="center"/>
    </xf>
    <xf numFmtId="0" fontId="34" fillId="0" borderId="5" xfId="0" applyFont="1" applyBorder="1" applyAlignment="1">
      <alignment horizontal="center" vertical="center"/>
    </xf>
    <xf numFmtId="0" fontId="34" fillId="0" borderId="6" xfId="0" applyFont="1" applyBorder="1" applyAlignment="1">
      <alignment horizontal="center" vertical="center"/>
    </xf>
    <xf numFmtId="0" fontId="8" fillId="0" borderId="9"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2" xfId="0" applyFont="1" applyBorder="1" applyAlignment="1">
      <alignment horizontal="center" vertical="center" wrapText="1"/>
    </xf>
    <xf numFmtId="9" fontId="8" fillId="0" borderId="1" xfId="0" applyNumberFormat="1" applyFont="1" applyFill="1" applyBorder="1" applyAlignment="1">
      <alignment horizontal="center" vertical="center"/>
    </xf>
    <xf numFmtId="9" fontId="8" fillId="6" borderId="1" xfId="0" applyNumberFormat="1" applyFont="1" applyFill="1" applyBorder="1" applyAlignment="1">
      <alignment horizontal="center" vertical="center"/>
    </xf>
    <xf numFmtId="0" fontId="8" fillId="4" borderId="5" xfId="0" applyFont="1" applyFill="1" applyBorder="1" applyAlignment="1">
      <alignment horizontal="left" vertical="center" wrapText="1"/>
    </xf>
    <xf numFmtId="0" fontId="8" fillId="4" borderId="6" xfId="0" applyFont="1" applyFill="1" applyBorder="1" applyAlignment="1">
      <alignment horizontal="left" vertical="center" wrapText="1"/>
    </xf>
    <xf numFmtId="0" fontId="8" fillId="0" borderId="7" xfId="0" applyFont="1" applyBorder="1" applyAlignment="1">
      <alignment horizontal="center" vertical="center" wrapText="1"/>
    </xf>
    <xf numFmtId="0" fontId="35" fillId="0" borderId="0" xfId="0" applyFont="1" applyAlignment="1">
      <alignment horizontal="center" vertical="center"/>
    </xf>
    <xf numFmtId="0" fontId="8" fillId="0" borderId="1" xfId="0" applyNumberFormat="1" applyFont="1" applyFill="1" applyBorder="1" applyAlignment="1">
      <alignment horizontal="center" vertical="center"/>
    </xf>
    <xf numFmtId="0" fontId="8" fillId="0" borderId="1" xfId="3" applyNumberFormat="1" applyFont="1" applyFill="1" applyBorder="1" applyAlignment="1" applyProtection="1">
      <alignment horizontal="center" vertical="center"/>
    </xf>
    <xf numFmtId="0" fontId="34" fillId="0" borderId="7" xfId="0" applyFont="1" applyBorder="1" applyAlignment="1">
      <alignment horizontal="center" vertical="center"/>
    </xf>
    <xf numFmtId="0" fontId="8" fillId="4" borderId="7" xfId="0" applyFont="1" applyFill="1" applyBorder="1" applyAlignment="1">
      <alignment horizontal="left" vertical="center" wrapText="1"/>
    </xf>
    <xf numFmtId="0" fontId="28" fillId="2" borderId="0" xfId="0" applyFont="1" applyFill="1">
      <alignment vertical="center"/>
    </xf>
    <xf numFmtId="0" fontId="34" fillId="0" borderId="0" xfId="0" applyFont="1" applyBorder="1" applyAlignment="1">
      <alignment horizontal="center" vertical="center"/>
    </xf>
    <xf numFmtId="49" fontId="7" fillId="0" borderId="1" xfId="0" applyNumberFormat="1" applyFont="1" applyFill="1" applyBorder="1" applyAlignment="1">
      <alignment horizontal="center" vertical="center" wrapText="1"/>
    </xf>
    <xf numFmtId="49" fontId="7" fillId="6" borderId="1" xfId="0" applyNumberFormat="1" applyFont="1" applyFill="1" applyBorder="1" applyAlignment="1">
      <alignment horizontal="center" vertical="center" wrapText="1"/>
    </xf>
    <xf numFmtId="9" fontId="7" fillId="0" borderId="1" xfId="3"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xf>
    <xf numFmtId="9" fontId="7" fillId="0" borderId="1" xfId="0" applyNumberFormat="1" applyFont="1" applyFill="1" applyBorder="1" applyAlignment="1" applyProtection="1">
      <alignment horizontal="center" vertical="center" wrapText="1"/>
    </xf>
    <xf numFmtId="0" fontId="20" fillId="4" borderId="5" xfId="0" applyFont="1" applyFill="1" applyBorder="1" applyAlignment="1">
      <alignment horizontal="left" vertical="center" wrapText="1"/>
    </xf>
    <xf numFmtId="0" fontId="20" fillId="4" borderId="6" xfId="0" applyFont="1" applyFill="1" applyBorder="1" applyAlignment="1">
      <alignment horizontal="left" vertical="center" wrapText="1"/>
    </xf>
    <xf numFmtId="10" fontId="7" fillId="0" borderId="1" xfId="3" applyNumberFormat="1" applyFont="1" applyFill="1" applyBorder="1" applyAlignment="1">
      <alignment horizontal="center" vertical="center"/>
    </xf>
    <xf numFmtId="9" fontId="7" fillId="6" borderId="1" xfId="0" applyNumberFormat="1" applyFont="1" applyFill="1" applyBorder="1" applyAlignment="1">
      <alignment horizontal="center" vertical="center"/>
    </xf>
    <xf numFmtId="0" fontId="7" fillId="0" borderId="1" xfId="0" applyNumberFormat="1" applyFont="1" applyFill="1" applyBorder="1" applyAlignment="1" applyProtection="1">
      <alignment horizontal="center" vertical="center"/>
    </xf>
    <xf numFmtId="9" fontId="7" fillId="0" borderId="1" xfId="3" applyNumberFormat="1" applyFont="1" applyFill="1" applyBorder="1" applyAlignment="1">
      <alignment horizontal="center" vertical="center"/>
    </xf>
    <xf numFmtId="0" fontId="7" fillId="6" borderId="1" xfId="0" applyNumberFormat="1" applyFont="1" applyFill="1" applyBorder="1" applyAlignment="1">
      <alignment horizontal="center" vertical="center"/>
    </xf>
    <xf numFmtId="9" fontId="7" fillId="6" borderId="1" xfId="3" applyNumberFormat="1" applyFont="1" applyFill="1" applyBorder="1" applyAlignment="1">
      <alignment horizontal="center" vertical="center"/>
    </xf>
    <xf numFmtId="0" fontId="20" fillId="4" borderId="7" xfId="0" applyFont="1" applyFill="1" applyBorder="1" applyAlignment="1">
      <alignment horizontal="left" vertical="center" wrapText="1"/>
    </xf>
    <xf numFmtId="0" fontId="29" fillId="0" borderId="0" xfId="0" applyFont="1" applyFill="1">
      <alignment vertical="center"/>
    </xf>
    <xf numFmtId="0" fontId="28" fillId="0" borderId="0" xfId="0" applyFont="1" applyFill="1">
      <alignment vertical="center"/>
    </xf>
    <xf numFmtId="0" fontId="36" fillId="0" borderId="1" xfId="0" applyFont="1" applyFill="1" applyBorder="1" applyAlignment="1">
      <alignment horizontal="center" vertical="center" wrapText="1"/>
    </xf>
    <xf numFmtId="0" fontId="36" fillId="6" borderId="1" xfId="0" applyFont="1" applyFill="1" applyBorder="1" applyAlignment="1">
      <alignment horizontal="center" vertical="center" wrapText="1"/>
    </xf>
    <xf numFmtId="0" fontId="11" fillId="0" borderId="1" xfId="57" applyFont="1" applyFill="1" applyBorder="1" applyAlignment="1">
      <alignment horizontal="center" vertical="center"/>
    </xf>
    <xf numFmtId="0" fontId="11" fillId="0" borderId="1" xfId="55" applyNumberFormat="1" applyFont="1" applyFill="1" applyBorder="1" applyAlignment="1">
      <alignment horizontal="center" vertical="center"/>
    </xf>
    <xf numFmtId="10" fontId="11" fillId="0" borderId="1" xfId="55" applyNumberFormat="1" applyFont="1" applyFill="1" applyBorder="1" applyAlignment="1">
      <alignment horizontal="center" vertical="center"/>
    </xf>
    <xf numFmtId="0" fontId="11" fillId="0" borderId="1" xfId="0" applyFont="1" applyFill="1" applyBorder="1" applyAlignment="1">
      <alignment horizontal="center" vertical="center"/>
    </xf>
    <xf numFmtId="0" fontId="11" fillId="6" borderId="1" xfId="57" applyFont="1" applyFill="1" applyBorder="1" applyAlignment="1">
      <alignment horizontal="center" vertical="center"/>
    </xf>
    <xf numFmtId="0" fontId="11" fillId="6" borderId="1" xfId="55" applyNumberFormat="1" applyFont="1" applyFill="1" applyBorder="1" applyAlignment="1">
      <alignment horizontal="center" vertical="center" wrapText="1"/>
    </xf>
    <xf numFmtId="10" fontId="11" fillId="6" borderId="1" xfId="55" applyNumberFormat="1" applyFont="1" applyFill="1" applyBorder="1" applyAlignment="1" applyProtection="1">
      <alignment horizontal="center" vertical="center"/>
    </xf>
    <xf numFmtId="10" fontId="11" fillId="6" borderId="1" xfId="55" applyNumberFormat="1" applyFont="1" applyFill="1" applyBorder="1" applyAlignment="1">
      <alignment horizontal="center" vertical="center"/>
    </xf>
    <xf numFmtId="0" fontId="11" fillId="6" borderId="1" xfId="0" applyFont="1" applyFill="1" applyBorder="1" applyAlignment="1">
      <alignment horizontal="center" vertical="center"/>
    </xf>
    <xf numFmtId="0" fontId="11" fillId="6" borderId="1" xfId="55" applyNumberFormat="1" applyFont="1" applyFill="1" applyBorder="1" applyAlignment="1">
      <alignment horizontal="center" vertical="center"/>
    </xf>
    <xf numFmtId="0" fontId="11" fillId="6" borderId="1" xfId="57" applyNumberFormat="1" applyFont="1" applyFill="1" applyBorder="1" applyAlignment="1">
      <alignment horizontal="center" vertical="center" wrapText="1"/>
    </xf>
    <xf numFmtId="0" fontId="37" fillId="0" borderId="1"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1" fillId="0" borderId="1" xfId="51" applyFont="1" applyFill="1" applyBorder="1" applyAlignment="1">
      <alignment horizontal="center" vertical="center"/>
    </xf>
    <xf numFmtId="49" fontId="11" fillId="6" borderId="1" xfId="0" applyNumberFormat="1" applyFont="1" applyFill="1" applyBorder="1" applyAlignment="1">
      <alignment horizontal="center" vertical="center" wrapText="1"/>
    </xf>
    <xf numFmtId="0" fontId="11" fillId="6" borderId="1" xfId="51" applyFont="1" applyFill="1" applyBorder="1" applyAlignment="1">
      <alignment horizontal="center" vertical="center"/>
    </xf>
    <xf numFmtId="0" fontId="29" fillId="0" borderId="0" xfId="0" applyFont="1" applyFill="1" applyAlignment="1">
      <alignment horizontal="center" vertical="center"/>
    </xf>
    <xf numFmtId="0" fontId="28" fillId="0" borderId="0" xfId="0" applyFont="1" applyFill="1" applyAlignment="1">
      <alignment horizontal="center" vertical="center"/>
    </xf>
    <xf numFmtId="0" fontId="7" fillId="0" borderId="1" xfId="55" applyFont="1" applyFill="1" applyBorder="1" applyAlignment="1">
      <alignment horizontal="center" vertical="center"/>
    </xf>
    <xf numFmtId="0" fontId="7" fillId="0" borderId="1" xfId="55" applyNumberFormat="1" applyFont="1" applyFill="1" applyBorder="1" applyAlignment="1">
      <alignment horizontal="center" vertical="center"/>
    </xf>
    <xf numFmtId="10" fontId="7" fillId="0" borderId="1" xfId="55" applyNumberFormat="1" applyFont="1" applyFill="1" applyBorder="1" applyAlignment="1">
      <alignment horizontal="center" vertical="center"/>
    </xf>
    <xf numFmtId="0" fontId="7" fillId="6" borderId="1" xfId="55" applyFont="1" applyFill="1" applyBorder="1" applyAlignment="1">
      <alignment horizontal="center" vertical="center"/>
    </xf>
    <xf numFmtId="0" fontId="7" fillId="6" borderId="1" xfId="55" applyNumberFormat="1" applyFont="1" applyFill="1" applyBorder="1" applyAlignment="1">
      <alignment horizontal="center" vertical="center" wrapText="1"/>
    </xf>
    <xf numFmtId="10" fontId="7" fillId="6" borderId="1" xfId="55" applyNumberFormat="1" applyFont="1" applyFill="1" applyBorder="1" applyAlignment="1">
      <alignment horizontal="center" vertical="center" wrapText="1"/>
    </xf>
    <xf numFmtId="10" fontId="7" fillId="6" borderId="1" xfId="55" applyNumberFormat="1" applyFont="1" applyFill="1" applyBorder="1" applyAlignment="1">
      <alignment horizontal="center" vertical="center"/>
    </xf>
    <xf numFmtId="0" fontId="7" fillId="6" borderId="1" xfId="55" applyNumberFormat="1" applyFont="1" applyFill="1" applyBorder="1" applyAlignment="1">
      <alignment horizontal="center" vertical="center"/>
    </xf>
    <xf numFmtId="9" fontId="7" fillId="6" borderId="1" xfId="55" applyNumberFormat="1" applyFont="1" applyFill="1" applyBorder="1" applyAlignment="1">
      <alignment horizontal="center" vertical="center"/>
    </xf>
    <xf numFmtId="176" fontId="7" fillId="6" borderId="1" xfId="55" applyNumberFormat="1" applyFont="1" applyFill="1" applyBorder="1" applyAlignment="1">
      <alignment horizontal="center" vertical="center"/>
    </xf>
    <xf numFmtId="176" fontId="7" fillId="0" borderId="1" xfId="55" applyNumberFormat="1" applyFont="1" applyFill="1" applyBorder="1" applyAlignment="1">
      <alignment horizontal="center" vertical="center"/>
    </xf>
    <xf numFmtId="0" fontId="20" fillId="0" borderId="1" xfId="0" applyFont="1" applyFill="1" applyBorder="1" applyAlignment="1">
      <alignment horizontal="left" vertical="center"/>
    </xf>
    <xf numFmtId="0" fontId="7" fillId="0" borderId="1" xfId="59" applyFont="1" applyFill="1" applyBorder="1" applyAlignment="1">
      <alignment horizontal="center" vertical="center"/>
    </xf>
    <xf numFmtId="10" fontId="7" fillId="6" borderId="1" xfId="0" applyNumberFormat="1" applyFont="1" applyFill="1" applyBorder="1" applyAlignment="1">
      <alignment horizontal="center" vertical="center" wrapText="1"/>
    </xf>
    <xf numFmtId="0" fontId="7" fillId="6" borderId="1" xfId="59" applyFont="1" applyFill="1" applyBorder="1" applyAlignment="1">
      <alignment horizontal="center" vertical="center"/>
    </xf>
    <xf numFmtId="0" fontId="0" fillId="0" borderId="0" xfId="0" applyFill="1" applyAlignment="1">
      <alignment vertical="center"/>
    </xf>
    <xf numFmtId="0" fontId="36" fillId="0" borderId="1" xfId="0" applyFont="1" applyFill="1" applyBorder="1" applyAlignment="1">
      <alignment horizontal="left" vertical="center" wrapText="1"/>
    </xf>
    <xf numFmtId="0" fontId="36" fillId="0" borderId="10" xfId="0" applyFont="1" applyFill="1" applyBorder="1" applyAlignment="1">
      <alignment horizontal="center" vertical="center" wrapText="1"/>
    </xf>
    <xf numFmtId="0" fontId="36" fillId="0" borderId="11" xfId="0" applyFont="1" applyFill="1" applyBorder="1" applyAlignment="1">
      <alignment horizontal="center" vertical="center" wrapText="1"/>
    </xf>
    <xf numFmtId="0" fontId="36" fillId="0" borderId="13" xfId="0" applyFont="1" applyFill="1" applyBorder="1" applyAlignment="1">
      <alignment horizontal="center" vertical="center" wrapText="1"/>
    </xf>
    <xf numFmtId="0" fontId="36" fillId="0" borderId="8" xfId="0" applyFont="1" applyFill="1" applyBorder="1" applyAlignment="1">
      <alignment horizontal="center" vertical="center" wrapText="1"/>
    </xf>
    <xf numFmtId="0" fontId="3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6" borderId="1" xfId="0" applyNumberFormat="1" applyFont="1" applyFill="1" applyBorder="1" applyAlignment="1">
      <alignment horizontal="center" vertical="center" wrapText="1"/>
    </xf>
    <xf numFmtId="182"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6" borderId="1" xfId="0" applyNumberFormat="1" applyFont="1" applyFill="1" applyBorder="1" applyAlignment="1">
      <alignment horizontal="center" vertical="center" wrapText="1"/>
    </xf>
    <xf numFmtId="0" fontId="39" fillId="0" borderId="0" xfId="0" applyFont="1" applyFill="1" applyAlignment="1">
      <alignment horizontal="center" vertical="center"/>
    </xf>
    <xf numFmtId="0" fontId="6" fillId="0" borderId="9"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67" applyFont="1" applyFill="1" applyBorder="1" applyAlignment="1">
      <alignment horizontal="center" vertical="center" wrapText="1"/>
    </xf>
    <xf numFmtId="183" fontId="7" fillId="0" borderId="1" xfId="62" applyNumberFormat="1" applyFont="1" applyFill="1" applyBorder="1" applyAlignment="1">
      <alignment horizontal="center" vertical="center"/>
    </xf>
    <xf numFmtId="183" fontId="7" fillId="0" borderId="1" xfId="0" applyNumberFormat="1" applyFont="1" applyFill="1" applyBorder="1" applyAlignment="1">
      <alignment horizontal="center" vertical="center"/>
    </xf>
    <xf numFmtId="183" fontId="7" fillId="6" borderId="1" xfId="62" applyNumberFormat="1" applyFont="1" applyFill="1" applyBorder="1" applyAlignment="1">
      <alignment horizontal="center" vertical="center"/>
    </xf>
    <xf numFmtId="183" fontId="7" fillId="6" borderId="1" xfId="0" applyNumberFormat="1" applyFont="1" applyFill="1" applyBorder="1" applyAlignment="1">
      <alignment horizontal="center" vertical="center"/>
    </xf>
    <xf numFmtId="176" fontId="7" fillId="6" borderId="1" xfId="0" applyNumberFormat="1" applyFont="1" applyFill="1" applyBorder="1" applyAlignment="1">
      <alignment horizontal="center" vertical="center"/>
    </xf>
    <xf numFmtId="0" fontId="7" fillId="6" borderId="1" xfId="67" applyFont="1" applyFill="1" applyBorder="1" applyAlignment="1">
      <alignment horizontal="center" vertical="center" wrapText="1"/>
    </xf>
    <xf numFmtId="0" fontId="32" fillId="0" borderId="0" xfId="0" applyFont="1" applyFill="1" applyAlignment="1">
      <alignment horizontal="center" vertical="center"/>
    </xf>
    <xf numFmtId="0" fontId="40" fillId="0" borderId="1" xfId="0" applyFont="1" applyFill="1" applyBorder="1" applyAlignment="1">
      <alignment horizontal="center" vertical="center"/>
    </xf>
    <xf numFmtId="0" fontId="0" fillId="0" borderId="9" xfId="0" applyFill="1" applyBorder="1">
      <alignment vertical="center"/>
    </xf>
    <xf numFmtId="0" fontId="7" fillId="0" borderId="1" xfId="0" applyNumberFormat="1" applyFont="1" applyFill="1" applyBorder="1" applyAlignment="1">
      <alignment horizontal="center" vertical="center"/>
    </xf>
    <xf numFmtId="0" fontId="37" fillId="0" borderId="1" xfId="0" applyFont="1" applyFill="1" applyBorder="1" applyAlignment="1">
      <alignment horizontal="left" vertical="center"/>
    </xf>
    <xf numFmtId="0" fontId="41" fillId="0" borderId="1" xfId="0" applyFont="1" applyFill="1" applyBorder="1" applyAlignment="1">
      <alignment horizontal="center" vertical="center"/>
    </xf>
    <xf numFmtId="184" fontId="7" fillId="0" borderId="1" xfId="0" applyNumberFormat="1" applyFont="1" applyFill="1" applyBorder="1" applyAlignment="1">
      <alignment horizontal="center" vertical="center"/>
    </xf>
    <xf numFmtId="177" fontId="7" fillId="6" borderId="1" xfId="0" applyNumberFormat="1" applyFont="1" applyFill="1" applyBorder="1" applyAlignment="1">
      <alignment horizontal="center" vertical="center"/>
    </xf>
    <xf numFmtId="184" fontId="7" fillId="6"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xf>
    <xf numFmtId="0" fontId="15" fillId="0" borderId="0" xfId="0" applyFont="1" applyFill="1">
      <alignment vertical="center"/>
    </xf>
    <xf numFmtId="0" fontId="42" fillId="0" borderId="17" xfId="0" applyFont="1" applyFill="1" applyBorder="1" applyAlignment="1">
      <alignment horizontal="center" vertical="center"/>
    </xf>
    <xf numFmtId="0" fontId="42" fillId="0" borderId="5" xfId="0" applyFont="1" applyFill="1" applyBorder="1" applyAlignment="1">
      <alignment horizontal="center" vertical="center"/>
    </xf>
    <xf numFmtId="0" fontId="42" fillId="0" borderId="6" xfId="0" applyFont="1" applyFill="1" applyBorder="1" applyAlignment="1">
      <alignment horizontal="center" vertical="center"/>
    </xf>
    <xf numFmtId="0" fontId="42" fillId="0" borderId="18" xfId="0" applyFont="1" applyFill="1" applyBorder="1" applyAlignment="1">
      <alignment horizontal="center" vertical="center"/>
    </xf>
    <xf numFmtId="0" fontId="42" fillId="0" borderId="3" xfId="0" applyFont="1" applyFill="1" applyBorder="1" applyAlignment="1">
      <alignment horizontal="center" vertical="center" wrapText="1"/>
    </xf>
    <xf numFmtId="0" fontId="42" fillId="0" borderId="2" xfId="0" applyFont="1" applyFill="1" applyBorder="1" applyAlignment="1">
      <alignment horizontal="center" vertical="center" wrapText="1"/>
    </xf>
    <xf numFmtId="0" fontId="7" fillId="6" borderId="1" xfId="59" applyFont="1" applyFill="1" applyBorder="1" applyAlignment="1">
      <alignment horizontal="center" vertical="center" wrapText="1"/>
    </xf>
    <xf numFmtId="0" fontId="37" fillId="0" borderId="5" xfId="0" applyFont="1" applyFill="1" applyBorder="1" applyAlignment="1">
      <alignment horizontal="left" vertical="center" wrapText="1"/>
    </xf>
    <xf numFmtId="0" fontId="37" fillId="0" borderId="6" xfId="0" applyFont="1" applyFill="1" applyBorder="1" applyAlignment="1">
      <alignment horizontal="left" vertical="center"/>
    </xf>
    <xf numFmtId="0" fontId="42" fillId="0" borderId="7" xfId="0" applyFont="1" applyFill="1" applyBorder="1" applyAlignment="1">
      <alignment horizontal="center" vertical="center"/>
    </xf>
    <xf numFmtId="0" fontId="37" fillId="0" borderId="7" xfId="0" applyFont="1" applyFill="1" applyBorder="1" applyAlignment="1">
      <alignment horizontal="left" vertical="center"/>
    </xf>
    <xf numFmtId="0" fontId="43" fillId="0" borderId="1" xfId="0" applyFont="1" applyFill="1" applyBorder="1" applyAlignment="1">
      <alignment horizontal="center" vertical="center"/>
    </xf>
    <xf numFmtId="0" fontId="44" fillId="0" borderId="1" xfId="0" applyFont="1" applyFill="1" applyBorder="1" applyAlignment="1">
      <alignment horizontal="center" vertical="center"/>
    </xf>
    <xf numFmtId="0" fontId="44" fillId="0" borderId="1" xfId="0" applyFont="1" applyFill="1" applyBorder="1" applyAlignment="1">
      <alignment horizontal="center" vertical="center" wrapText="1"/>
    </xf>
    <xf numFmtId="0" fontId="45" fillId="0" borderId="1" xfId="0" applyFont="1" applyFill="1" applyBorder="1" applyAlignment="1">
      <alignment horizontal="justify" vertical="top" wrapText="1"/>
    </xf>
    <xf numFmtId="0" fontId="45" fillId="0" borderId="1" xfId="0" applyFont="1" applyFill="1" applyBorder="1" applyAlignment="1">
      <alignment horizontal="justify" vertical="center" wrapText="1"/>
    </xf>
    <xf numFmtId="0" fontId="45" fillId="0" borderId="1" xfId="0" applyFont="1" applyFill="1" applyBorder="1" applyAlignment="1">
      <alignment horizontal="center" vertical="center" wrapText="1"/>
    </xf>
    <xf numFmtId="0" fontId="45"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7" fillId="0" borderId="1" xfId="62" applyNumberFormat="1" applyFont="1" applyFill="1" applyBorder="1" applyAlignment="1">
      <alignment horizontal="center" vertical="center"/>
    </xf>
    <xf numFmtId="0" fontId="7" fillId="6" borderId="1" xfId="0" applyFont="1" applyFill="1" applyBorder="1" applyAlignment="1">
      <alignment horizontal="justify" vertical="center" wrapText="1"/>
    </xf>
    <xf numFmtId="0" fontId="7" fillId="6" borderId="1" xfId="62" applyNumberFormat="1" applyFont="1" applyFill="1" applyBorder="1" applyAlignment="1">
      <alignment horizontal="center" vertical="center"/>
    </xf>
    <xf numFmtId="0" fontId="45" fillId="0" borderId="1" xfId="0" applyFont="1" applyFill="1" applyBorder="1" applyAlignment="1">
      <alignment horizontal="center" vertical="center"/>
    </xf>
    <xf numFmtId="0" fontId="29" fillId="0" borderId="0" xfId="0" applyFont="1">
      <alignment vertical="center"/>
    </xf>
    <xf numFmtId="0" fontId="32" fillId="0" borderId="0" xfId="0" applyFont="1" applyAlignment="1">
      <alignment horizontal="center" vertical="center"/>
    </xf>
    <xf numFmtId="0" fontId="11" fillId="0" borderId="9"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49" fontId="46" fillId="0" borderId="5" xfId="0" applyNumberFormat="1" applyFont="1" applyFill="1" applyBorder="1" applyAlignment="1">
      <alignment horizontal="left" vertical="top" wrapText="1"/>
    </xf>
    <xf numFmtId="49" fontId="47" fillId="0" borderId="6" xfId="0" applyNumberFormat="1" applyFont="1" applyFill="1" applyBorder="1" applyAlignment="1">
      <alignment horizontal="left" vertical="top" wrapText="1"/>
    </xf>
    <xf numFmtId="0" fontId="7" fillId="0" borderId="1" xfId="0" applyFont="1" applyBorder="1" applyAlignment="1">
      <alignment horizontal="center" vertical="center"/>
    </xf>
    <xf numFmtId="0" fontId="7" fillId="0" borderId="1" xfId="0" applyFont="1" applyFill="1" applyBorder="1" applyAlignment="1">
      <alignment vertical="center" wrapText="1"/>
    </xf>
    <xf numFmtId="0" fontId="7" fillId="6" borderId="1" xfId="0" applyFont="1" applyFill="1" applyBorder="1" applyAlignment="1">
      <alignment vertical="center" wrapText="1"/>
    </xf>
    <xf numFmtId="49" fontId="47" fillId="0" borderId="7" xfId="0" applyNumberFormat="1" applyFont="1" applyFill="1" applyBorder="1" applyAlignment="1">
      <alignment horizontal="left" vertical="top" wrapText="1"/>
    </xf>
    <xf numFmtId="0" fontId="46" fillId="0" borderId="5" xfId="0" applyFont="1" applyFill="1" applyBorder="1" applyAlignment="1">
      <alignment horizontal="left" vertical="top" wrapText="1"/>
    </xf>
    <xf numFmtId="0" fontId="47" fillId="0" borderId="6" xfId="0" applyFont="1" applyFill="1" applyBorder="1" applyAlignment="1">
      <alignment horizontal="left" vertical="top" wrapText="1"/>
    </xf>
    <xf numFmtId="0" fontId="47" fillId="0" borderId="7" xfId="0" applyFont="1" applyFill="1" applyBorder="1" applyAlignment="1">
      <alignment horizontal="left" vertical="top" wrapText="1"/>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 xfId="0" applyFont="1" applyBorder="1" applyAlignment="1">
      <alignment horizontal="center" vertical="center" wrapText="1"/>
    </xf>
    <xf numFmtId="0" fontId="46" fillId="0" borderId="1" xfId="0" applyFont="1" applyFill="1" applyBorder="1" applyAlignment="1">
      <alignment horizontal="left" vertical="top" wrapText="1"/>
    </xf>
    <xf numFmtId="0" fontId="47" fillId="0" borderId="1" xfId="0" applyFont="1" applyFill="1" applyBorder="1" applyAlignment="1">
      <alignment horizontal="left" vertical="top" wrapText="1"/>
    </xf>
    <xf numFmtId="0" fontId="7" fillId="0" borderId="2" xfId="0" applyFont="1" applyBorder="1" applyAlignment="1">
      <alignment horizontal="center" vertical="center"/>
    </xf>
    <xf numFmtId="0" fontId="10" fillId="0" borderId="0" xfId="0" applyFont="1" applyFill="1" applyBorder="1" applyAlignment="1">
      <alignment horizontal="center" vertical="center"/>
    </xf>
    <xf numFmtId="176" fontId="7" fillId="6" borderId="1" xfId="66" applyNumberFormat="1" applyFont="1" applyFill="1" applyBorder="1" applyAlignment="1">
      <alignment horizontal="center" vertical="center"/>
    </xf>
    <xf numFmtId="0" fontId="7" fillId="6" borderId="1" xfId="66" applyFont="1" applyFill="1" applyBorder="1" applyAlignment="1">
      <alignment horizontal="center" vertical="center"/>
    </xf>
    <xf numFmtId="176" fontId="7" fillId="0" borderId="1" xfId="66" applyNumberFormat="1" applyFont="1" applyFill="1" applyBorder="1" applyAlignment="1">
      <alignment horizontal="center" vertical="center"/>
    </xf>
    <xf numFmtId="0" fontId="7" fillId="0" borderId="1" xfId="66" applyFont="1" applyFill="1" applyBorder="1" applyAlignment="1">
      <alignment horizontal="center" vertical="center"/>
    </xf>
    <xf numFmtId="0" fontId="48" fillId="0" borderId="0" xfId="0" applyFont="1" applyFill="1" applyBorder="1" applyAlignment="1">
      <alignment horizontal="center" vertical="center"/>
    </xf>
    <xf numFmtId="0" fontId="36" fillId="0" borderId="9" xfId="0" applyFont="1" applyFill="1" applyBorder="1" applyAlignment="1">
      <alignment horizontal="center" vertical="top" wrapText="1"/>
    </xf>
    <xf numFmtId="0" fontId="33" fillId="0" borderId="0" xfId="0" applyFont="1">
      <alignment vertical="center"/>
    </xf>
    <xf numFmtId="0" fontId="32" fillId="0" borderId="0" xfId="0" applyFont="1" applyFill="1" applyAlignment="1">
      <alignment horizontal="center" vertical="center" wrapText="1"/>
    </xf>
    <xf numFmtId="0" fontId="11" fillId="0" borderId="19" xfId="0" applyFont="1" applyFill="1" applyBorder="1" applyAlignment="1">
      <alignment horizontal="center" vertical="center"/>
    </xf>
    <xf numFmtId="0" fontId="17" fillId="0" borderId="10"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1" fillId="0" borderId="20" xfId="0" applyFont="1" applyFill="1" applyBorder="1" applyAlignment="1">
      <alignment horizontal="center" vertical="center"/>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1" fillId="0" borderId="0" xfId="0" applyFont="1" applyFill="1">
      <alignment vertical="center"/>
    </xf>
    <xf numFmtId="0" fontId="6" fillId="0" borderId="17"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37"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0" fillId="0" borderId="0" xfId="0" applyFont="1">
      <alignment vertical="center"/>
    </xf>
    <xf numFmtId="0" fontId="6" fillId="0" borderId="9" xfId="0" applyFont="1" applyFill="1" applyBorder="1" applyAlignment="1">
      <alignment horizontal="center" vertical="center" wrapText="1"/>
    </xf>
    <xf numFmtId="0" fontId="31" fillId="0" borderId="0" xfId="0" applyFont="1" applyAlignment="1">
      <alignment horizontal="center" vertical="center"/>
    </xf>
    <xf numFmtId="0" fontId="0" fillId="0" borderId="0" xfId="0" applyFill="1" applyBorder="1" applyAlignment="1">
      <alignment vertical="center"/>
    </xf>
    <xf numFmtId="0" fontId="49" fillId="0" borderId="0" xfId="0" applyFont="1" applyFill="1" applyBorder="1" applyAlignment="1">
      <alignment vertical="center" wrapText="1"/>
    </xf>
    <xf numFmtId="0" fontId="50" fillId="0" borderId="0" xfId="0" applyFont="1" applyFill="1" applyBorder="1" applyAlignment="1">
      <alignment vertical="center"/>
    </xf>
    <xf numFmtId="0" fontId="7" fillId="0" borderId="17"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2" fillId="5"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4"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20" fillId="4" borderId="1" xfId="0" applyFont="1" applyFill="1" applyBorder="1" applyAlignment="1">
      <alignment vertical="center" wrapText="1"/>
    </xf>
    <xf numFmtId="0" fontId="20" fillId="4" borderId="1" xfId="0" applyFont="1" applyFill="1" applyBorder="1" applyAlignment="1">
      <alignment horizontal="center" vertical="center"/>
    </xf>
    <xf numFmtId="0" fontId="20" fillId="4" borderId="5" xfId="0" applyFont="1" applyFill="1" applyBorder="1" applyAlignment="1">
      <alignment horizontal="center" vertical="center"/>
    </xf>
    <xf numFmtId="0" fontId="28" fillId="0" borderId="0" xfId="0" applyFont="1" applyFill="1" applyBorder="1" applyAlignment="1">
      <alignment vertical="center"/>
    </xf>
    <xf numFmtId="0" fontId="20" fillId="4" borderId="5"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20" fillId="4" borderId="7" xfId="0" applyFont="1" applyFill="1" applyBorder="1" applyAlignment="1">
      <alignment horizontal="center" vertical="center" wrapText="1"/>
    </xf>
    <xf numFmtId="0" fontId="39" fillId="0" borderId="0" xfId="0" applyFont="1" applyAlignment="1">
      <alignment horizontal="center" vertical="center"/>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xf>
    <xf numFmtId="0" fontId="11" fillId="0" borderId="4" xfId="0" applyFont="1" applyBorder="1" applyAlignment="1">
      <alignment horizontal="center" vertical="center" wrapText="1"/>
    </xf>
    <xf numFmtId="0" fontId="11" fillId="0" borderId="16" xfId="0" applyFont="1" applyBorder="1" applyAlignment="1">
      <alignment horizontal="center" vertical="center" wrapText="1"/>
    </xf>
    <xf numFmtId="10" fontId="7" fillId="6" borderId="1" xfId="0" applyNumberFormat="1" applyFont="1" applyFill="1" applyBorder="1" applyAlignment="1">
      <alignment horizontal="center" vertical="center"/>
    </xf>
    <xf numFmtId="10" fontId="11" fillId="0" borderId="2" xfId="0" applyNumberFormat="1" applyFont="1" applyBorder="1" applyAlignment="1">
      <alignment horizontal="center" vertical="center" wrapText="1"/>
    </xf>
    <xf numFmtId="176" fontId="11" fillId="0" borderId="2" xfId="0" applyNumberFormat="1" applyFont="1" applyBorder="1" applyAlignment="1">
      <alignment horizontal="center" vertical="center" wrapText="1"/>
    </xf>
    <xf numFmtId="10" fontId="11" fillId="0" borderId="4" xfId="0" applyNumberFormat="1" applyFont="1" applyBorder="1" applyAlignment="1">
      <alignment horizontal="center" vertical="center" wrapText="1"/>
    </xf>
    <xf numFmtId="176" fontId="11" fillId="0" borderId="4" xfId="0" applyNumberFormat="1" applyFont="1" applyBorder="1" applyAlignment="1">
      <alignment horizontal="center" vertical="center" wrapText="1"/>
    </xf>
    <xf numFmtId="0" fontId="51" fillId="0" borderId="0" xfId="0" applyFont="1" applyFill="1" applyAlignment="1"/>
    <xf numFmtId="0" fontId="52" fillId="0" borderId="8" xfId="59" applyFont="1" applyFill="1" applyBorder="1" applyAlignment="1">
      <alignment horizontal="center" vertical="center"/>
    </xf>
    <xf numFmtId="0" fontId="3" fillId="0" borderId="0" xfId="59" applyFont="1" applyFill="1" applyAlignment="1">
      <alignment vertical="center"/>
    </xf>
    <xf numFmtId="0" fontId="36" fillId="0" borderId="1" xfId="59" applyFont="1" applyFill="1" applyBorder="1" applyAlignment="1">
      <alignment vertical="center"/>
    </xf>
    <xf numFmtId="0" fontId="36" fillId="0" borderId="1" xfId="59" applyFont="1" applyFill="1" applyBorder="1" applyAlignment="1">
      <alignment horizontal="center" vertical="center" wrapText="1"/>
    </xf>
    <xf numFmtId="0" fontId="36" fillId="0" borderId="1" xfId="59" applyFont="1" applyFill="1" applyBorder="1" applyAlignment="1">
      <alignment vertical="center" wrapText="1"/>
    </xf>
    <xf numFmtId="176" fontId="7" fillId="6" borderId="1" xfId="59" applyNumberFormat="1" applyFont="1" applyFill="1" applyBorder="1" applyAlignment="1">
      <alignment horizontal="center" vertical="center"/>
    </xf>
    <xf numFmtId="176" fontId="7" fillId="6" borderId="1" xfId="59" applyNumberFormat="1" applyFont="1" applyFill="1" applyBorder="1" applyAlignment="1">
      <alignment horizontal="center" vertical="center" wrapText="1"/>
    </xf>
    <xf numFmtId="0" fontId="7" fillId="0" borderId="1" xfId="59" applyFont="1" applyFill="1" applyBorder="1" applyAlignment="1">
      <alignment horizontal="center" vertical="center" wrapText="1"/>
    </xf>
    <xf numFmtId="176" fontId="7" fillId="0" borderId="1" xfId="59" applyNumberFormat="1" applyFont="1" applyFill="1" applyBorder="1" applyAlignment="1">
      <alignment horizontal="center" vertical="center"/>
    </xf>
    <xf numFmtId="176" fontId="7" fillId="0" borderId="1" xfId="59" applyNumberFormat="1" applyFont="1" applyFill="1" applyBorder="1" applyAlignment="1">
      <alignment horizontal="center" vertical="center" wrapText="1"/>
    </xf>
    <xf numFmtId="0" fontId="53" fillId="0" borderId="0" xfId="59" applyFont="1" applyFill="1" applyAlignment="1">
      <alignment horizontal="justify" vertical="center"/>
    </xf>
    <xf numFmtId="0" fontId="31" fillId="0" borderId="0" xfId="64" applyFont="1" applyFill="1" applyBorder="1" applyAlignment="1">
      <alignment horizontal="center" vertical="center" wrapText="1"/>
    </xf>
    <xf numFmtId="0" fontId="0" fillId="0" borderId="0" xfId="0" applyFont="1" applyFill="1" applyAlignment="1">
      <alignment vertical="center"/>
    </xf>
    <xf numFmtId="0" fontId="40" fillId="0" borderId="0" xfId="50" applyFont="1" applyFill="1">
      <alignment vertical="center"/>
    </xf>
    <xf numFmtId="0" fontId="0" fillId="0" borderId="0" xfId="50" applyFill="1">
      <alignment vertical="center"/>
    </xf>
    <xf numFmtId="0" fontId="32" fillId="0" borderId="0" xfId="50" applyFont="1" applyFill="1" applyAlignment="1">
      <alignment horizontal="center" vertical="center"/>
    </xf>
    <xf numFmtId="0" fontId="11" fillId="0" borderId="9" xfId="50" applyFont="1" applyFill="1" applyBorder="1" applyAlignment="1">
      <alignment horizontal="center" vertical="center"/>
    </xf>
    <xf numFmtId="0" fontId="11" fillId="0" borderId="1" xfId="50" applyFont="1" applyFill="1" applyBorder="1" applyAlignment="1">
      <alignment horizontal="center" vertical="center" wrapText="1"/>
    </xf>
    <xf numFmtId="0" fontId="7" fillId="0" borderId="1" xfId="50" applyFont="1" applyFill="1" applyBorder="1" applyAlignment="1">
      <alignment horizontal="center" vertical="center"/>
    </xf>
    <xf numFmtId="0" fontId="7" fillId="6" borderId="1" xfId="0" applyNumberFormat="1" applyFont="1" applyFill="1" applyBorder="1" applyAlignment="1" applyProtection="1">
      <alignment horizontal="center" vertical="center"/>
    </xf>
    <xf numFmtId="0" fontId="7" fillId="6" borderId="1" xfId="50" applyFont="1" applyFill="1" applyBorder="1" applyAlignment="1">
      <alignment horizontal="center" vertical="center"/>
    </xf>
  </cellXfs>
  <cellStyles count="6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12" xfId="50"/>
    <cellStyle name="常规 8" xfId="51"/>
    <cellStyle name="常规 9" xfId="52"/>
    <cellStyle name="常规 3 2" xfId="53"/>
    <cellStyle name="常规 2 2" xfId="54"/>
    <cellStyle name="常规 10" xfId="55"/>
    <cellStyle name="常规 2 3" xfId="56"/>
    <cellStyle name="常规 11" xfId="57"/>
    <cellStyle name="常规 2 4" xfId="58"/>
    <cellStyle name="常规 2" xfId="59"/>
    <cellStyle name="常规 3" xfId="60"/>
    <cellStyle name="常规 4" xfId="61"/>
    <cellStyle name="常规 5" xfId="62"/>
    <cellStyle name="常规 7" xfId="63"/>
    <cellStyle name="常规_Sheet1" xfId="64"/>
    <cellStyle name="常规 3 3" xfId="65"/>
    <cellStyle name="常规 13" xfId="66"/>
    <cellStyle name="常规_Sheet8" xfId="67"/>
  </cellStyles>
  <tableStyles count="0" defaultTableStyle="TableStyleMedium2" defaultPivotStyle="PivotStyleLight16"/>
  <colors>
    <mruColors>
      <color rgb="00FFFF99"/>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tyles" Target="styles.xml"/><Relationship Id="rId37" Type="http://schemas.openxmlformats.org/officeDocument/2006/relationships/sharedStrings" Target="sharedString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1</xdr:row>
      <xdr:rowOff>3175</xdr:rowOff>
    </xdr:from>
    <xdr:to>
      <xdr:col>1</xdr:col>
      <xdr:colOff>27940</xdr:colOff>
      <xdr:row>1</xdr:row>
      <xdr:rowOff>581025</xdr:rowOff>
    </xdr:to>
    <xdr:cxnSp>
      <xdr:nvCxnSpPr>
        <xdr:cNvPr id="2" name="直接连接符 1"/>
        <xdr:cNvCxnSpPr/>
      </xdr:nvCxnSpPr>
      <xdr:spPr>
        <a:xfrm>
          <a:off x="0" y="409575"/>
          <a:ext cx="2780665" cy="5778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19050</xdr:colOff>
      <xdr:row>1</xdr:row>
      <xdr:rowOff>0</xdr:rowOff>
    </xdr:from>
    <xdr:to>
      <xdr:col>1</xdr:col>
      <xdr:colOff>19050</xdr:colOff>
      <xdr:row>3</xdr:row>
      <xdr:rowOff>28575</xdr:rowOff>
    </xdr:to>
    <xdr:cxnSp>
      <xdr:nvCxnSpPr>
        <xdr:cNvPr id="2" name="直接连接符 1"/>
        <xdr:cNvCxnSpPr/>
      </xdr:nvCxnSpPr>
      <xdr:spPr>
        <a:xfrm>
          <a:off x="19050" y="285750"/>
          <a:ext cx="685800" cy="9429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0</xdr:col>
      <xdr:colOff>635</xdr:colOff>
      <xdr:row>1</xdr:row>
      <xdr:rowOff>0</xdr:rowOff>
    </xdr:from>
    <xdr:to>
      <xdr:col>1</xdr:col>
      <xdr:colOff>9525</xdr:colOff>
      <xdr:row>2</xdr:row>
      <xdr:rowOff>19050</xdr:rowOff>
    </xdr:to>
    <xdr:cxnSp>
      <xdr:nvCxnSpPr>
        <xdr:cNvPr id="3" name="直接连接符 2"/>
        <xdr:cNvCxnSpPr/>
      </xdr:nvCxnSpPr>
      <xdr:spPr>
        <a:xfrm>
          <a:off x="635" y="457200"/>
          <a:ext cx="1618615" cy="9715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0</xdr:col>
      <xdr:colOff>635</xdr:colOff>
      <xdr:row>1</xdr:row>
      <xdr:rowOff>0</xdr:rowOff>
    </xdr:from>
    <xdr:to>
      <xdr:col>1</xdr:col>
      <xdr:colOff>9525</xdr:colOff>
      <xdr:row>2</xdr:row>
      <xdr:rowOff>19050</xdr:rowOff>
    </xdr:to>
    <xdr:cxnSp>
      <xdr:nvCxnSpPr>
        <xdr:cNvPr id="2" name="直接连接符 1"/>
        <xdr:cNvCxnSpPr/>
      </xdr:nvCxnSpPr>
      <xdr:spPr>
        <a:xfrm>
          <a:off x="635" y="469900"/>
          <a:ext cx="1580515" cy="11747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0</xdr:col>
      <xdr:colOff>39370</xdr:colOff>
      <xdr:row>1</xdr:row>
      <xdr:rowOff>30480</xdr:rowOff>
    </xdr:from>
    <xdr:to>
      <xdr:col>1</xdr:col>
      <xdr:colOff>28575</xdr:colOff>
      <xdr:row>6</xdr:row>
      <xdr:rowOff>19050</xdr:rowOff>
    </xdr:to>
    <xdr:cxnSp>
      <xdr:nvCxnSpPr>
        <xdr:cNvPr id="2" name="直接连接符 1"/>
        <xdr:cNvCxnSpPr/>
      </xdr:nvCxnSpPr>
      <xdr:spPr>
        <a:xfrm>
          <a:off x="39370" y="576580"/>
          <a:ext cx="1427480" cy="84582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845820</xdr:colOff>
      <xdr:row>1</xdr:row>
      <xdr:rowOff>91440</xdr:rowOff>
    </xdr:from>
    <xdr:to>
      <xdr:col>0</xdr:col>
      <xdr:colOff>1363980</xdr:colOff>
      <xdr:row>2</xdr:row>
      <xdr:rowOff>167640</xdr:rowOff>
    </xdr:to>
    <xdr:sp>
      <xdr:nvSpPr>
        <xdr:cNvPr id="3" name="文本框 2"/>
        <xdr:cNvSpPr txBox="1"/>
      </xdr:nvSpPr>
      <xdr:spPr>
        <a:xfrm>
          <a:off x="845820" y="637540"/>
          <a:ext cx="518160" cy="247650"/>
        </a:xfrm>
        <a:prstGeom prst="rect">
          <a:avLst/>
        </a:prstGeom>
        <a:noFill/>
        <a:ln>
          <a:noFill/>
        </a:ln>
        <a:extLst>
          <a:ext uri="{909E8E84-426E-40DD-AFC4-6F175D3DCCD1}">
            <a14:hiddenFill xmlns:a14="http://schemas.microsoft.com/office/drawing/2010/main">
              <a:solidFill>
                <a:schemeClr val="lt1"/>
              </a:solidFill>
            </a14:hiddenFill>
          </a:ext>
        </a:extLst>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zh-CN" altLang="en-US" sz="1100"/>
            <a:t>指标</a:t>
          </a:r>
          <a:endParaRPr lang="zh-CN" altLang="en-US" sz="1100"/>
        </a:p>
      </xdr:txBody>
    </xdr:sp>
    <xdr:clientData/>
  </xdr:twoCellAnchor>
  <xdr:twoCellAnchor>
    <xdr:from>
      <xdr:col>0</xdr:col>
      <xdr:colOff>198120</xdr:colOff>
      <xdr:row>3</xdr:row>
      <xdr:rowOff>152400</xdr:rowOff>
    </xdr:from>
    <xdr:to>
      <xdr:col>0</xdr:col>
      <xdr:colOff>685800</xdr:colOff>
      <xdr:row>5</xdr:row>
      <xdr:rowOff>114300</xdr:rowOff>
    </xdr:to>
    <xdr:sp>
      <xdr:nvSpPr>
        <xdr:cNvPr id="4" name="文本框 3"/>
        <xdr:cNvSpPr txBox="1"/>
      </xdr:nvSpPr>
      <xdr:spPr>
        <a:xfrm>
          <a:off x="198120" y="1041400"/>
          <a:ext cx="487680" cy="304800"/>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zh-CN" altLang="en-US" sz="1100"/>
            <a:t>单位</a:t>
          </a:r>
          <a:endParaRPr lang="zh-CN" altLang="en-US" sz="1100"/>
        </a:p>
      </xdr:txBody>
    </xdr:sp>
    <xdr:clientData/>
  </xdr:twoCellAnchor>
  <xdr:twoCellAnchor>
    <xdr:from>
      <xdr:col>0</xdr:col>
      <xdr:colOff>845820</xdr:colOff>
      <xdr:row>1</xdr:row>
      <xdr:rowOff>91440</xdr:rowOff>
    </xdr:from>
    <xdr:to>
      <xdr:col>0</xdr:col>
      <xdr:colOff>1363980</xdr:colOff>
      <xdr:row>2</xdr:row>
      <xdr:rowOff>167640</xdr:rowOff>
    </xdr:to>
    <xdr:sp>
      <xdr:nvSpPr>
        <xdr:cNvPr id="5" name="文本框 4"/>
        <xdr:cNvSpPr txBox="1"/>
      </xdr:nvSpPr>
      <xdr:spPr>
        <a:xfrm>
          <a:off x="845820" y="637540"/>
          <a:ext cx="518160" cy="247650"/>
        </a:xfrm>
        <a:prstGeom prst="rect">
          <a:avLst/>
        </a:prstGeom>
        <a:noFill/>
        <a:ln>
          <a:noFill/>
        </a:ln>
        <a:extLst>
          <a:ext uri="{909E8E84-426E-40DD-AFC4-6F175D3DCCD1}">
            <a14:hiddenFill xmlns:a14="http://schemas.microsoft.com/office/drawing/2010/main">
              <a:solidFill>
                <a:schemeClr val="lt1"/>
              </a:solidFill>
            </a14:hiddenFill>
          </a:ext>
        </a:extLst>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zh-CN" altLang="en-US" sz="1100"/>
            <a:t>指标</a:t>
          </a:r>
          <a:endParaRPr lang="zh-CN" altLang="en-US" sz="1100"/>
        </a:p>
      </xdr:txBody>
    </xdr:sp>
    <xdr:clientData/>
  </xdr:twoCellAnchor>
  <xdr:twoCellAnchor>
    <xdr:from>
      <xdr:col>0</xdr:col>
      <xdr:colOff>198120</xdr:colOff>
      <xdr:row>3</xdr:row>
      <xdr:rowOff>152400</xdr:rowOff>
    </xdr:from>
    <xdr:to>
      <xdr:col>0</xdr:col>
      <xdr:colOff>685800</xdr:colOff>
      <xdr:row>5</xdr:row>
      <xdr:rowOff>114300</xdr:rowOff>
    </xdr:to>
    <xdr:sp>
      <xdr:nvSpPr>
        <xdr:cNvPr id="6" name="文本框 5"/>
        <xdr:cNvSpPr txBox="1"/>
      </xdr:nvSpPr>
      <xdr:spPr>
        <a:xfrm>
          <a:off x="198120" y="1041400"/>
          <a:ext cx="487680" cy="304800"/>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zh-CN" altLang="en-US" sz="1100"/>
            <a:t>单位</a:t>
          </a:r>
          <a:endParaRPr lang="zh-CN" altLang="en-US" sz="1100"/>
        </a:p>
      </xdr:txBody>
    </xdr:sp>
    <xdr:clientData/>
  </xdr:twoCellAnchor>
  <xdr:twoCellAnchor>
    <xdr:from>
      <xdr:col>0</xdr:col>
      <xdr:colOff>15240</xdr:colOff>
      <xdr:row>1</xdr:row>
      <xdr:rowOff>30480</xdr:rowOff>
    </xdr:from>
    <xdr:to>
      <xdr:col>1</xdr:col>
      <xdr:colOff>0</xdr:colOff>
      <xdr:row>6</xdr:row>
      <xdr:rowOff>0</xdr:rowOff>
    </xdr:to>
    <xdr:cxnSp>
      <xdr:nvCxnSpPr>
        <xdr:cNvPr id="7" name="直接连接符 6"/>
        <xdr:cNvCxnSpPr/>
      </xdr:nvCxnSpPr>
      <xdr:spPr>
        <a:xfrm>
          <a:off x="15240" y="576580"/>
          <a:ext cx="1423035" cy="82677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0</xdr:col>
      <xdr:colOff>28575</xdr:colOff>
      <xdr:row>1</xdr:row>
      <xdr:rowOff>9525</xdr:rowOff>
    </xdr:from>
    <xdr:to>
      <xdr:col>1</xdr:col>
      <xdr:colOff>8890</xdr:colOff>
      <xdr:row>3</xdr:row>
      <xdr:rowOff>19050</xdr:rowOff>
    </xdr:to>
    <xdr:cxnSp>
      <xdr:nvCxnSpPr>
        <xdr:cNvPr id="2" name="直接连接符 1"/>
        <xdr:cNvCxnSpPr/>
      </xdr:nvCxnSpPr>
      <xdr:spPr>
        <a:xfrm>
          <a:off x="28575" y="323850"/>
          <a:ext cx="856615" cy="8858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295275</xdr:rowOff>
    </xdr:from>
    <xdr:to>
      <xdr:col>1</xdr:col>
      <xdr:colOff>37465</xdr:colOff>
      <xdr:row>4</xdr:row>
      <xdr:rowOff>28575</xdr:rowOff>
    </xdr:to>
    <xdr:cxnSp>
      <xdr:nvCxnSpPr>
        <xdr:cNvPr id="2" name="直接连接符 1"/>
        <xdr:cNvCxnSpPr/>
      </xdr:nvCxnSpPr>
      <xdr:spPr>
        <a:xfrm>
          <a:off x="0" y="295275"/>
          <a:ext cx="1485265" cy="13811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9525</xdr:colOff>
      <xdr:row>1</xdr:row>
      <xdr:rowOff>19050</xdr:rowOff>
    </xdr:from>
    <xdr:to>
      <xdr:col>0</xdr:col>
      <xdr:colOff>695325</xdr:colOff>
      <xdr:row>2</xdr:row>
      <xdr:rowOff>485775</xdr:rowOff>
    </xdr:to>
    <xdr:cxnSp>
      <xdr:nvCxnSpPr>
        <xdr:cNvPr id="3" name="直接连接符 2"/>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4" name="直接连接符 3"/>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2" name="直接连接符 1"/>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5" name="直接连接符 4"/>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6" name="直接连接符 5"/>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7" name="直接连接符 6"/>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8" name="直接连接符 7"/>
        <xdr:cNvCxnSpPr/>
      </xdr:nvCxnSpPr>
      <xdr:spPr>
        <a:xfrm>
          <a:off x="9525" y="371475"/>
          <a:ext cx="685800" cy="8096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9" name="直接连接符 8"/>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10" name="直接连接符 9"/>
        <xdr:cNvCxnSpPr/>
      </xdr:nvCxnSpPr>
      <xdr:spPr>
        <a:xfrm>
          <a:off x="9525" y="371475"/>
          <a:ext cx="685800" cy="8096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9525</xdr:colOff>
      <xdr:row>1</xdr:row>
      <xdr:rowOff>19050</xdr:rowOff>
    </xdr:from>
    <xdr:to>
      <xdr:col>0</xdr:col>
      <xdr:colOff>695325</xdr:colOff>
      <xdr:row>2</xdr:row>
      <xdr:rowOff>485775</xdr:rowOff>
    </xdr:to>
    <xdr:cxnSp>
      <xdr:nvCxnSpPr>
        <xdr:cNvPr id="11" name="直接连接符 10"/>
        <xdr:cNvCxnSpPr/>
      </xdr:nvCxnSpPr>
      <xdr:spPr>
        <a:xfrm>
          <a:off x="9525" y="371475"/>
          <a:ext cx="685800" cy="8096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0</xdr:col>
      <xdr:colOff>19050</xdr:colOff>
      <xdr:row>1</xdr:row>
      <xdr:rowOff>19050</xdr:rowOff>
    </xdr:from>
    <xdr:to>
      <xdr:col>1</xdr:col>
      <xdr:colOff>19050</xdr:colOff>
      <xdr:row>2</xdr:row>
      <xdr:rowOff>9525</xdr:rowOff>
    </xdr:to>
    <xdr:cxnSp>
      <xdr:nvCxnSpPr>
        <xdr:cNvPr id="4" name="直接连接符 3"/>
        <xdr:cNvCxnSpPr/>
      </xdr:nvCxnSpPr>
      <xdr:spPr>
        <a:xfrm>
          <a:off x="19050" y="603250"/>
          <a:ext cx="2190750" cy="5619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0</xdr:col>
      <xdr:colOff>1905</xdr:colOff>
      <xdr:row>0</xdr:row>
      <xdr:rowOff>418465</xdr:rowOff>
    </xdr:from>
    <xdr:to>
      <xdr:col>2</xdr:col>
      <xdr:colOff>9525</xdr:colOff>
      <xdr:row>1</xdr:row>
      <xdr:rowOff>366395</xdr:rowOff>
    </xdr:to>
    <xdr:cxnSp>
      <xdr:nvCxnSpPr>
        <xdr:cNvPr id="2" name="直接连接符 1"/>
        <xdr:cNvCxnSpPr/>
      </xdr:nvCxnSpPr>
      <xdr:spPr>
        <a:xfrm>
          <a:off x="1905" y="418465"/>
          <a:ext cx="2774315" cy="36703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zoomScale="90" zoomScaleNormal="90" workbookViewId="0">
      <selection activeCell="A25" sqref="$A25:$XFD25"/>
    </sheetView>
  </sheetViews>
  <sheetFormatPr defaultColWidth="9" defaultRowHeight="13.5"/>
  <cols>
    <col min="1" max="1" width="11.75" customWidth="1"/>
    <col min="2" max="2" width="13.1333333333333" customWidth="1"/>
    <col min="3" max="3" width="12.25" customWidth="1"/>
    <col min="4" max="4" width="13.75" customWidth="1"/>
    <col min="5" max="12" width="12.25" customWidth="1"/>
  </cols>
  <sheetData>
    <row r="1" s="419" customFormat="1" ht="20.25" spans="1:12">
      <c r="A1" s="420" t="s">
        <v>0</v>
      </c>
      <c r="B1" s="421"/>
      <c r="C1" s="421"/>
      <c r="D1" s="421"/>
      <c r="E1" s="421"/>
      <c r="F1" s="421"/>
      <c r="G1" s="421"/>
      <c r="H1" s="421"/>
      <c r="I1" s="421"/>
      <c r="J1" s="421"/>
      <c r="K1" s="421"/>
      <c r="L1" s="421"/>
    </row>
    <row r="2" s="419" customFormat="1" ht="29" customHeight="1" spans="1:12">
      <c r="A2" s="422" t="s">
        <v>1</v>
      </c>
      <c r="B2" s="422"/>
      <c r="C2" s="422"/>
      <c r="D2" s="422"/>
      <c r="E2" s="422"/>
      <c r="F2" s="422"/>
      <c r="G2" s="422"/>
      <c r="H2" s="422"/>
      <c r="I2" s="422"/>
      <c r="J2" s="422"/>
      <c r="K2" s="422"/>
      <c r="L2" s="422"/>
    </row>
    <row r="3" s="419" customFormat="1" ht="31" customHeight="1" spans="1:12">
      <c r="A3" s="423" t="s">
        <v>2</v>
      </c>
      <c r="B3" s="424" t="s">
        <v>3</v>
      </c>
      <c r="C3" s="424"/>
      <c r="D3" s="424" t="s">
        <v>4</v>
      </c>
      <c r="E3" s="424"/>
      <c r="F3" s="424"/>
      <c r="G3" s="424"/>
      <c r="H3" s="424" t="s">
        <v>5</v>
      </c>
      <c r="I3" s="424"/>
      <c r="J3" s="424"/>
      <c r="K3" s="424" t="s">
        <v>6</v>
      </c>
      <c r="L3" s="424" t="s">
        <v>7</v>
      </c>
    </row>
    <row r="4" s="419" customFormat="1" ht="44" customHeight="1" spans="1:12">
      <c r="A4" s="423"/>
      <c r="B4" s="424" t="s">
        <v>8</v>
      </c>
      <c r="C4" s="424" t="s">
        <v>9</v>
      </c>
      <c r="D4" s="424" t="s">
        <v>10</v>
      </c>
      <c r="E4" s="424" t="s">
        <v>11</v>
      </c>
      <c r="F4" s="424" t="s">
        <v>12</v>
      </c>
      <c r="G4" s="424" t="s">
        <v>13</v>
      </c>
      <c r="H4" s="424" t="s">
        <v>14</v>
      </c>
      <c r="I4" s="424" t="s">
        <v>15</v>
      </c>
      <c r="J4" s="424" t="s">
        <v>16</v>
      </c>
      <c r="K4" s="424"/>
      <c r="L4" s="424"/>
    </row>
    <row r="5" customFormat="1" ht="32" customHeight="1" spans="1:12">
      <c r="A5" s="220" t="s">
        <v>17</v>
      </c>
      <c r="B5" s="425">
        <v>12</v>
      </c>
      <c r="C5" s="425">
        <v>9</v>
      </c>
      <c r="D5" s="425">
        <v>7</v>
      </c>
      <c r="E5" s="425">
        <v>14</v>
      </c>
      <c r="F5" s="425">
        <v>7</v>
      </c>
      <c r="G5" s="425">
        <v>9</v>
      </c>
      <c r="H5" s="425">
        <v>12.87</v>
      </c>
      <c r="I5" s="425">
        <v>7</v>
      </c>
      <c r="J5" s="425">
        <v>6</v>
      </c>
      <c r="K5" s="425">
        <v>2</v>
      </c>
      <c r="L5" s="425">
        <f t="shared" ref="L5:L18" si="0">SUM(B5:K5)</f>
        <v>85.87</v>
      </c>
    </row>
    <row r="6" customFormat="1" ht="32" customHeight="1" spans="1:12">
      <c r="A6" s="426" t="s">
        <v>18</v>
      </c>
      <c r="B6" s="427">
        <v>14</v>
      </c>
      <c r="C6" s="427">
        <v>10</v>
      </c>
      <c r="D6" s="427">
        <v>7</v>
      </c>
      <c r="E6" s="427">
        <v>15</v>
      </c>
      <c r="F6" s="427">
        <v>7</v>
      </c>
      <c r="G6" s="427">
        <v>9</v>
      </c>
      <c r="H6" s="427">
        <v>13.84</v>
      </c>
      <c r="I6" s="427">
        <v>9</v>
      </c>
      <c r="J6" s="427">
        <v>8</v>
      </c>
      <c r="K6" s="427">
        <v>2</v>
      </c>
      <c r="L6" s="427">
        <f t="shared" si="0"/>
        <v>94.84</v>
      </c>
    </row>
    <row r="7" customFormat="1" ht="32" customHeight="1" spans="1:12">
      <c r="A7" s="220" t="s">
        <v>19</v>
      </c>
      <c r="B7" s="425">
        <v>14</v>
      </c>
      <c r="C7" s="425">
        <v>6</v>
      </c>
      <c r="D7" s="425">
        <v>6.5</v>
      </c>
      <c r="E7" s="425">
        <v>15</v>
      </c>
      <c r="F7" s="425">
        <v>8</v>
      </c>
      <c r="G7" s="425">
        <v>9</v>
      </c>
      <c r="H7" s="425">
        <v>13.52</v>
      </c>
      <c r="I7" s="425">
        <v>9</v>
      </c>
      <c r="J7" s="425">
        <v>8</v>
      </c>
      <c r="K7" s="425">
        <v>2</v>
      </c>
      <c r="L7" s="425">
        <f t="shared" si="0"/>
        <v>91.02</v>
      </c>
    </row>
    <row r="8" customFormat="1" ht="32" customHeight="1" spans="1:12">
      <c r="A8" s="426" t="s">
        <v>20</v>
      </c>
      <c r="B8" s="427">
        <v>14</v>
      </c>
      <c r="C8" s="427">
        <v>10</v>
      </c>
      <c r="D8" s="427">
        <v>8</v>
      </c>
      <c r="E8" s="427">
        <v>15</v>
      </c>
      <c r="F8" s="427">
        <v>7</v>
      </c>
      <c r="G8" s="427">
        <v>10</v>
      </c>
      <c r="H8" s="427">
        <v>13.36</v>
      </c>
      <c r="I8" s="427">
        <v>9</v>
      </c>
      <c r="J8" s="427">
        <v>8</v>
      </c>
      <c r="K8" s="427">
        <v>2</v>
      </c>
      <c r="L8" s="427">
        <f t="shared" si="0"/>
        <v>96.36</v>
      </c>
    </row>
    <row r="9" s="419" customFormat="1" ht="32" customHeight="1" spans="1:12">
      <c r="A9" s="220" t="s">
        <v>21</v>
      </c>
      <c r="B9" s="425">
        <v>14</v>
      </c>
      <c r="C9" s="425">
        <v>10</v>
      </c>
      <c r="D9" s="425">
        <v>7</v>
      </c>
      <c r="E9" s="425">
        <v>17</v>
      </c>
      <c r="F9" s="425">
        <v>8</v>
      </c>
      <c r="G9" s="425">
        <v>10</v>
      </c>
      <c r="H9" s="425">
        <v>13.52</v>
      </c>
      <c r="I9" s="425">
        <v>9</v>
      </c>
      <c r="J9" s="425">
        <v>8</v>
      </c>
      <c r="K9" s="425">
        <v>2</v>
      </c>
      <c r="L9" s="425">
        <f t="shared" si="0"/>
        <v>98.52</v>
      </c>
    </row>
    <row r="10" s="419" customFormat="1" ht="32" customHeight="1" spans="1:12">
      <c r="A10" s="426" t="s">
        <v>22</v>
      </c>
      <c r="B10" s="427">
        <v>12</v>
      </c>
      <c r="C10" s="427">
        <v>8</v>
      </c>
      <c r="D10" s="427">
        <v>6</v>
      </c>
      <c r="E10" s="427">
        <v>13</v>
      </c>
      <c r="F10" s="427">
        <v>6</v>
      </c>
      <c r="G10" s="427">
        <v>8</v>
      </c>
      <c r="H10" s="427">
        <v>12.87</v>
      </c>
      <c r="I10" s="427">
        <v>7</v>
      </c>
      <c r="J10" s="427">
        <v>6</v>
      </c>
      <c r="K10" s="427">
        <v>2</v>
      </c>
      <c r="L10" s="427">
        <f t="shared" si="0"/>
        <v>80.87</v>
      </c>
    </row>
    <row r="11" s="419" customFormat="1" ht="32" customHeight="1" spans="1:12">
      <c r="A11" s="220" t="s">
        <v>23</v>
      </c>
      <c r="B11" s="425">
        <v>11.5</v>
      </c>
      <c r="C11" s="425">
        <v>8</v>
      </c>
      <c r="D11" s="425">
        <v>7.5</v>
      </c>
      <c r="E11" s="425">
        <v>15</v>
      </c>
      <c r="F11" s="425">
        <v>8</v>
      </c>
      <c r="G11" s="425">
        <v>5</v>
      </c>
      <c r="H11" s="425">
        <v>13.36</v>
      </c>
      <c r="I11" s="425">
        <v>5</v>
      </c>
      <c r="J11" s="425">
        <v>0</v>
      </c>
      <c r="K11" s="425">
        <v>2</v>
      </c>
      <c r="L11" s="425">
        <f t="shared" si="0"/>
        <v>75.36</v>
      </c>
    </row>
    <row r="12" s="419" customFormat="1" ht="32" customHeight="1" spans="1:12">
      <c r="A12" s="426" t="s">
        <v>24</v>
      </c>
      <c r="B12" s="427">
        <v>13</v>
      </c>
      <c r="C12" s="427">
        <v>9</v>
      </c>
      <c r="D12" s="427">
        <v>7</v>
      </c>
      <c r="E12" s="427">
        <v>15</v>
      </c>
      <c r="F12" s="427">
        <v>8</v>
      </c>
      <c r="G12" s="427">
        <v>9</v>
      </c>
      <c r="H12" s="427">
        <v>12.52</v>
      </c>
      <c r="I12" s="427">
        <v>8</v>
      </c>
      <c r="J12" s="427">
        <v>7</v>
      </c>
      <c r="K12" s="427">
        <v>2</v>
      </c>
      <c r="L12" s="427">
        <f t="shared" si="0"/>
        <v>90.52</v>
      </c>
    </row>
    <row r="13" s="419" customFormat="1" ht="32" customHeight="1" spans="1:12">
      <c r="A13" s="220" t="s">
        <v>25</v>
      </c>
      <c r="B13" s="425">
        <v>14</v>
      </c>
      <c r="C13" s="425">
        <v>10</v>
      </c>
      <c r="D13" s="425">
        <v>8</v>
      </c>
      <c r="E13" s="425">
        <v>15</v>
      </c>
      <c r="F13" s="425">
        <v>8</v>
      </c>
      <c r="G13" s="425">
        <v>10</v>
      </c>
      <c r="H13" s="425">
        <v>13.68</v>
      </c>
      <c r="I13" s="425">
        <v>9</v>
      </c>
      <c r="J13" s="425">
        <v>8</v>
      </c>
      <c r="K13" s="425">
        <v>2</v>
      </c>
      <c r="L13" s="425">
        <f t="shared" si="0"/>
        <v>97.68</v>
      </c>
    </row>
    <row r="14" s="419" customFormat="1" ht="32" customHeight="1" spans="1:12">
      <c r="A14" s="426" t="s">
        <v>26</v>
      </c>
      <c r="B14" s="427">
        <v>13</v>
      </c>
      <c r="C14" s="427">
        <v>10</v>
      </c>
      <c r="D14" s="427">
        <v>7</v>
      </c>
      <c r="E14" s="427">
        <v>14</v>
      </c>
      <c r="F14" s="427">
        <v>8</v>
      </c>
      <c r="G14" s="427">
        <v>8</v>
      </c>
      <c r="H14" s="427">
        <v>13.52</v>
      </c>
      <c r="I14" s="427">
        <v>9</v>
      </c>
      <c r="J14" s="427">
        <v>8</v>
      </c>
      <c r="K14" s="427">
        <v>2</v>
      </c>
      <c r="L14" s="427">
        <f t="shared" si="0"/>
        <v>92.52</v>
      </c>
    </row>
    <row r="15" s="419" customFormat="1" ht="32" customHeight="1" spans="1:12">
      <c r="A15" s="220" t="s">
        <v>27</v>
      </c>
      <c r="B15" s="425">
        <v>14</v>
      </c>
      <c r="C15" s="425">
        <v>8</v>
      </c>
      <c r="D15" s="425">
        <v>7</v>
      </c>
      <c r="E15" s="425">
        <v>17</v>
      </c>
      <c r="F15" s="425">
        <v>8</v>
      </c>
      <c r="G15" s="425">
        <v>9</v>
      </c>
      <c r="H15" s="425">
        <v>13.52</v>
      </c>
      <c r="I15" s="425">
        <v>6</v>
      </c>
      <c r="J15" s="425">
        <v>6</v>
      </c>
      <c r="K15" s="425">
        <v>2</v>
      </c>
      <c r="L15" s="425">
        <f t="shared" si="0"/>
        <v>90.52</v>
      </c>
    </row>
    <row r="16" s="419" customFormat="1" ht="32" customHeight="1" spans="1:12">
      <c r="A16" s="426" t="s">
        <v>28</v>
      </c>
      <c r="B16" s="427">
        <v>14</v>
      </c>
      <c r="C16" s="427">
        <v>9</v>
      </c>
      <c r="D16" s="427">
        <v>8</v>
      </c>
      <c r="E16" s="427">
        <v>17</v>
      </c>
      <c r="F16" s="427">
        <v>8</v>
      </c>
      <c r="G16" s="427">
        <v>9</v>
      </c>
      <c r="H16" s="427">
        <v>13.84</v>
      </c>
      <c r="I16" s="427">
        <v>9</v>
      </c>
      <c r="J16" s="427">
        <v>8</v>
      </c>
      <c r="K16" s="427">
        <v>2</v>
      </c>
      <c r="L16" s="427">
        <f t="shared" si="0"/>
        <v>97.84</v>
      </c>
    </row>
    <row r="17" s="419" customFormat="1" ht="32" customHeight="1" spans="1:12">
      <c r="A17" s="220" t="s">
        <v>29</v>
      </c>
      <c r="B17" s="425">
        <v>14</v>
      </c>
      <c r="C17" s="425">
        <v>9</v>
      </c>
      <c r="D17" s="425">
        <v>7</v>
      </c>
      <c r="E17" s="425">
        <v>13</v>
      </c>
      <c r="F17" s="425">
        <v>8</v>
      </c>
      <c r="G17" s="425">
        <v>9</v>
      </c>
      <c r="H17" s="425">
        <v>13.52</v>
      </c>
      <c r="I17" s="425">
        <v>9</v>
      </c>
      <c r="J17" s="425">
        <v>8</v>
      </c>
      <c r="K17" s="425">
        <v>2</v>
      </c>
      <c r="L17" s="425">
        <f t="shared" si="0"/>
        <v>92.52</v>
      </c>
    </row>
    <row r="18" s="419" customFormat="1" ht="32" customHeight="1" spans="1:12">
      <c r="A18" s="426" t="s">
        <v>30</v>
      </c>
      <c r="B18" s="427">
        <v>14</v>
      </c>
      <c r="C18" s="427">
        <v>9</v>
      </c>
      <c r="D18" s="427">
        <v>7.5</v>
      </c>
      <c r="E18" s="427">
        <v>17</v>
      </c>
      <c r="F18" s="427">
        <v>8</v>
      </c>
      <c r="G18" s="427">
        <v>10</v>
      </c>
      <c r="H18" s="427">
        <v>13.2</v>
      </c>
      <c r="I18" s="427">
        <v>7</v>
      </c>
      <c r="J18" s="427">
        <v>8</v>
      </c>
      <c r="K18" s="427">
        <v>2</v>
      </c>
      <c r="L18" s="427">
        <f t="shared" si="0"/>
        <v>95.7</v>
      </c>
    </row>
  </sheetData>
  <mergeCells count="7">
    <mergeCell ref="A2:L2"/>
    <mergeCell ref="B3:C3"/>
    <mergeCell ref="D3:G3"/>
    <mergeCell ref="H3:J3"/>
    <mergeCell ref="A3:A4"/>
    <mergeCell ref="K3:K4"/>
    <mergeCell ref="L3:L4"/>
  </mergeCells>
  <pageMargins left="0.66875" right="0.432638888888889" top="0.31" bottom="0.4" header="0.31496062992126" footer="0.31496062992126"/>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view="pageBreakPreview" zoomScaleNormal="100" workbookViewId="0">
      <selection activeCell="I12" sqref="I12"/>
    </sheetView>
  </sheetViews>
  <sheetFormatPr defaultColWidth="9" defaultRowHeight="14.25"/>
  <cols>
    <col min="1" max="1" width="36.125" style="406" customWidth="1"/>
    <col min="2" max="4" width="31" style="406" customWidth="1"/>
    <col min="5" max="16384" width="9" style="406"/>
  </cols>
  <sheetData>
    <row r="1" s="406" customFormat="1" ht="32" customHeight="1" spans="1:9">
      <c r="A1" s="407" t="s">
        <v>31</v>
      </c>
      <c r="B1" s="407"/>
      <c r="C1" s="407"/>
      <c r="D1" s="407"/>
      <c r="E1" s="408"/>
      <c r="F1" s="408"/>
      <c r="G1" s="408"/>
      <c r="H1" s="408"/>
      <c r="I1" s="408"/>
    </row>
    <row r="2" s="406" customFormat="1" ht="46" customHeight="1" spans="1:9">
      <c r="A2" s="409" t="s">
        <v>32</v>
      </c>
      <c r="B2" s="410" t="s">
        <v>33</v>
      </c>
      <c r="C2" s="410" t="s">
        <v>34</v>
      </c>
      <c r="D2" s="411" t="s">
        <v>35</v>
      </c>
      <c r="E2" s="408"/>
      <c r="F2" s="408"/>
      <c r="G2" s="408"/>
      <c r="H2" s="408"/>
      <c r="I2" s="408"/>
    </row>
    <row r="3" s="406" customFormat="1" ht="30" customHeight="1" spans="1:9">
      <c r="A3" s="304" t="s">
        <v>36</v>
      </c>
      <c r="B3" s="412">
        <v>39.03</v>
      </c>
      <c r="C3" s="412">
        <v>60</v>
      </c>
      <c r="D3" s="413">
        <f t="shared" ref="D3:D16" si="0">B3+C3</f>
        <v>99.03</v>
      </c>
      <c r="E3" s="408"/>
      <c r="F3" s="408"/>
      <c r="G3" s="408"/>
      <c r="H3" s="408"/>
      <c r="I3" s="418"/>
    </row>
    <row r="4" s="406" customFormat="1" ht="30" customHeight="1" spans="1:9">
      <c r="A4" s="414" t="s">
        <v>37</v>
      </c>
      <c r="B4" s="415">
        <v>35.7</v>
      </c>
      <c r="C4" s="415">
        <v>60</v>
      </c>
      <c r="D4" s="416">
        <f t="shared" si="0"/>
        <v>95.7</v>
      </c>
      <c r="E4" s="408"/>
      <c r="F4" s="408"/>
      <c r="G4" s="408"/>
      <c r="H4" s="408"/>
      <c r="I4" s="418"/>
    </row>
    <row r="5" s="406" customFormat="1" ht="30" customHeight="1" spans="1:9">
      <c r="A5" s="304" t="s">
        <v>38</v>
      </c>
      <c r="B5" s="412">
        <v>35.72</v>
      </c>
      <c r="C5" s="412">
        <v>60</v>
      </c>
      <c r="D5" s="413">
        <f t="shared" si="0"/>
        <v>95.72</v>
      </c>
      <c r="E5" s="408"/>
      <c r="F5" s="408"/>
      <c r="G5" s="408"/>
      <c r="H5" s="408"/>
      <c r="I5" s="418"/>
    </row>
    <row r="6" s="406" customFormat="1" ht="30" customHeight="1" spans="1:9">
      <c r="A6" s="414" t="s">
        <v>39</v>
      </c>
      <c r="B6" s="415">
        <v>35.1</v>
      </c>
      <c r="C6" s="415">
        <v>55</v>
      </c>
      <c r="D6" s="416">
        <f t="shared" si="0"/>
        <v>90.1</v>
      </c>
      <c r="E6" s="408"/>
      <c r="F6" s="408"/>
      <c r="G6" s="408"/>
      <c r="H6" s="408"/>
      <c r="I6" s="418"/>
    </row>
    <row r="7" s="406" customFormat="1" ht="30" customHeight="1" spans="1:9">
      <c r="A7" s="304" t="s">
        <v>40</v>
      </c>
      <c r="B7" s="412">
        <v>34.75</v>
      </c>
      <c r="C7" s="412">
        <v>60</v>
      </c>
      <c r="D7" s="413">
        <f t="shared" si="0"/>
        <v>94.75</v>
      </c>
      <c r="E7" s="408"/>
      <c r="F7" s="408"/>
      <c r="G7" s="408"/>
      <c r="H7" s="408"/>
      <c r="I7" s="418"/>
    </row>
    <row r="8" s="406" customFormat="1" ht="30" customHeight="1" spans="1:9">
      <c r="A8" s="414" t="s">
        <v>41</v>
      </c>
      <c r="B8" s="415">
        <v>35.84</v>
      </c>
      <c r="C8" s="415">
        <v>60</v>
      </c>
      <c r="D8" s="416">
        <f t="shared" si="0"/>
        <v>95.84</v>
      </c>
      <c r="E8" s="408"/>
      <c r="F8" s="408"/>
      <c r="G8" s="408"/>
      <c r="H8" s="408"/>
      <c r="I8" s="418"/>
    </row>
    <row r="9" s="406" customFormat="1" ht="30" customHeight="1" spans="1:9">
      <c r="A9" s="304" t="s">
        <v>42</v>
      </c>
      <c r="B9" s="412">
        <v>34.23</v>
      </c>
      <c r="C9" s="412">
        <v>60</v>
      </c>
      <c r="D9" s="413">
        <f t="shared" si="0"/>
        <v>94.23</v>
      </c>
      <c r="E9" s="408"/>
      <c r="F9" s="408"/>
      <c r="G9" s="408"/>
      <c r="H9" s="408"/>
      <c r="I9" s="418"/>
    </row>
    <row r="10" s="406" customFormat="1" ht="30" customHeight="1" spans="1:9">
      <c r="A10" s="414" t="s">
        <v>43</v>
      </c>
      <c r="B10" s="415">
        <v>38.06</v>
      </c>
      <c r="C10" s="415">
        <v>60</v>
      </c>
      <c r="D10" s="416">
        <f t="shared" si="0"/>
        <v>98.06</v>
      </c>
      <c r="E10" s="408"/>
      <c r="F10" s="408"/>
      <c r="G10" s="408"/>
      <c r="H10" s="408"/>
      <c r="I10" s="418"/>
    </row>
    <row r="11" s="406" customFormat="1" ht="30" customHeight="1" spans="1:9">
      <c r="A11" s="304" t="s">
        <v>44</v>
      </c>
      <c r="B11" s="412">
        <v>37.5</v>
      </c>
      <c r="C11" s="412">
        <v>60</v>
      </c>
      <c r="D11" s="413">
        <f t="shared" si="0"/>
        <v>97.5</v>
      </c>
      <c r="E11" s="408"/>
      <c r="F11" s="408"/>
      <c r="G11" s="408"/>
      <c r="H11" s="408"/>
      <c r="I11" s="418"/>
    </row>
    <row r="12" s="406" customFormat="1" ht="30" customHeight="1" spans="1:9">
      <c r="A12" s="414" t="s">
        <v>45</v>
      </c>
      <c r="B12" s="415">
        <v>40</v>
      </c>
      <c r="C12" s="415">
        <v>55</v>
      </c>
      <c r="D12" s="416">
        <f t="shared" si="0"/>
        <v>95</v>
      </c>
      <c r="E12" s="408"/>
      <c r="F12" s="408"/>
      <c r="G12" s="408"/>
      <c r="H12" s="408"/>
      <c r="I12" s="418"/>
    </row>
    <row r="13" s="406" customFormat="1" ht="30" customHeight="1" spans="1:9">
      <c r="A13" s="304" t="s">
        <v>46</v>
      </c>
      <c r="B13" s="412">
        <v>34.27</v>
      </c>
      <c r="C13" s="412">
        <v>60</v>
      </c>
      <c r="D13" s="413">
        <f t="shared" si="0"/>
        <v>94.27</v>
      </c>
      <c r="E13" s="408"/>
      <c r="F13" s="408"/>
      <c r="G13" s="408"/>
      <c r="H13" s="408"/>
      <c r="I13" s="418"/>
    </row>
    <row r="14" s="406" customFormat="1" ht="30" customHeight="1" spans="1:9">
      <c r="A14" s="414" t="s">
        <v>47</v>
      </c>
      <c r="B14" s="415">
        <v>40</v>
      </c>
      <c r="C14" s="415">
        <v>60</v>
      </c>
      <c r="D14" s="416">
        <f t="shared" si="0"/>
        <v>100</v>
      </c>
      <c r="E14" s="408"/>
      <c r="F14" s="408"/>
      <c r="G14" s="408"/>
      <c r="H14" s="408"/>
      <c r="I14" s="418"/>
    </row>
    <row r="15" s="406" customFormat="1" ht="30" customHeight="1" spans="1:9">
      <c r="A15" s="304" t="s">
        <v>48</v>
      </c>
      <c r="B15" s="412">
        <v>36.37</v>
      </c>
      <c r="C15" s="412">
        <v>60</v>
      </c>
      <c r="D15" s="413">
        <f t="shared" si="0"/>
        <v>96.37</v>
      </c>
      <c r="E15" s="408"/>
      <c r="F15" s="408"/>
      <c r="G15" s="408"/>
      <c r="H15" s="408"/>
      <c r="I15" s="418"/>
    </row>
    <row r="16" s="406" customFormat="1" ht="30" customHeight="1" spans="1:9">
      <c r="A16" s="414" t="s">
        <v>49</v>
      </c>
      <c r="B16" s="415">
        <v>35.62</v>
      </c>
      <c r="C16" s="415">
        <v>60</v>
      </c>
      <c r="D16" s="416">
        <f t="shared" si="0"/>
        <v>95.62</v>
      </c>
      <c r="E16" s="408"/>
      <c r="F16" s="408"/>
      <c r="G16" s="408"/>
      <c r="H16" s="408"/>
      <c r="I16" s="418"/>
    </row>
    <row r="17" s="406" customFormat="1" spans="1:1">
      <c r="A17" s="417"/>
    </row>
  </sheetData>
  <mergeCells count="1">
    <mergeCell ref="A1:D1"/>
  </mergeCells>
  <pageMargins left="0.82" right="0.590277777777778" top="0.55" bottom="0.748031496062992" header="0.31496062992126" footer="0.31496062992126"/>
  <pageSetup paperSize="9" scale="9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zoomScale="90" zoomScaleNormal="90" workbookViewId="0">
      <selection activeCell="T6" sqref="T6"/>
    </sheetView>
  </sheetViews>
  <sheetFormatPr defaultColWidth="9" defaultRowHeight="13.5"/>
  <cols>
    <col min="1" max="1" width="16.525" style="321" customWidth="1"/>
    <col min="2" max="6" width="14.3" style="321" customWidth="1"/>
    <col min="7" max="9" width="10" style="321" customWidth="1"/>
    <col min="10" max="11" width="11.9416666666667" style="321" customWidth="1"/>
    <col min="12" max="16384" width="9" style="321"/>
  </cols>
  <sheetData>
    <row r="1" ht="27.75" spans="1:11">
      <c r="A1" s="393" t="s">
        <v>50</v>
      </c>
      <c r="B1" s="393"/>
      <c r="C1" s="393"/>
      <c r="D1" s="393"/>
      <c r="E1" s="393"/>
      <c r="F1" s="393"/>
      <c r="G1" s="393"/>
      <c r="H1" s="393"/>
      <c r="I1" s="393"/>
      <c r="J1" s="393"/>
      <c r="K1" s="393"/>
    </row>
    <row r="2" ht="32" customHeight="1" spans="1:11">
      <c r="A2" s="335" t="s">
        <v>51</v>
      </c>
      <c r="B2" s="337" t="s">
        <v>52</v>
      </c>
      <c r="C2" s="394" t="s">
        <v>53</v>
      </c>
      <c r="D2" s="395"/>
      <c r="E2" s="396" t="s">
        <v>54</v>
      </c>
      <c r="F2" s="397"/>
      <c r="G2" s="337" t="s">
        <v>55</v>
      </c>
      <c r="H2" s="337" t="s">
        <v>56</v>
      </c>
      <c r="I2" s="337" t="s">
        <v>57</v>
      </c>
      <c r="J2" s="402" t="s">
        <v>58</v>
      </c>
      <c r="K2" s="403" t="s">
        <v>59</v>
      </c>
    </row>
    <row r="3" ht="45" customHeight="1" spans="1:11">
      <c r="A3" s="398"/>
      <c r="B3" s="399"/>
      <c r="C3" s="325" t="s">
        <v>60</v>
      </c>
      <c r="D3" s="396" t="s">
        <v>61</v>
      </c>
      <c r="E3" s="325" t="s">
        <v>62</v>
      </c>
      <c r="F3" s="400" t="s">
        <v>63</v>
      </c>
      <c r="G3" s="399"/>
      <c r="H3" s="399"/>
      <c r="I3" s="399"/>
      <c r="J3" s="404"/>
      <c r="K3" s="405"/>
    </row>
    <row r="4" ht="30" customHeight="1" spans="1:11">
      <c r="A4" s="38" t="s">
        <v>64</v>
      </c>
      <c r="B4" s="290">
        <v>52089</v>
      </c>
      <c r="C4" s="290">
        <v>56872</v>
      </c>
      <c r="D4" s="290">
        <v>52132</v>
      </c>
      <c r="E4" s="39">
        <v>1.0008</v>
      </c>
      <c r="F4" s="39">
        <v>1.1012</v>
      </c>
      <c r="G4" s="290">
        <v>12</v>
      </c>
      <c r="H4" s="290">
        <v>11</v>
      </c>
      <c r="I4" s="290">
        <v>8</v>
      </c>
      <c r="J4" s="39">
        <f t="shared" ref="J4:J17" si="0">E4*I4/G4</f>
        <v>0.6672</v>
      </c>
      <c r="K4" s="40">
        <v>100</v>
      </c>
    </row>
    <row r="5" ht="30" customHeight="1" spans="1:11">
      <c r="A5" s="173" t="s">
        <v>27</v>
      </c>
      <c r="B5" s="222">
        <v>25304</v>
      </c>
      <c r="C5" s="222">
        <v>23041</v>
      </c>
      <c r="D5" s="222">
        <v>23041</v>
      </c>
      <c r="E5" s="401">
        <v>0.9106</v>
      </c>
      <c r="F5" s="401">
        <v>0.9105</v>
      </c>
      <c r="G5" s="222">
        <v>12</v>
      </c>
      <c r="H5" s="222">
        <v>12</v>
      </c>
      <c r="I5" s="222">
        <v>9</v>
      </c>
      <c r="J5" s="401">
        <f t="shared" si="0"/>
        <v>0.68295</v>
      </c>
      <c r="K5" s="285">
        <v>100</v>
      </c>
    </row>
    <row r="6" ht="30" customHeight="1" spans="1:11">
      <c r="A6" s="38" t="s">
        <v>24</v>
      </c>
      <c r="B6" s="290">
        <v>28001</v>
      </c>
      <c r="C6" s="290">
        <v>30300</v>
      </c>
      <c r="D6" s="290">
        <v>27775</v>
      </c>
      <c r="E6" s="39">
        <v>0.9919</v>
      </c>
      <c r="F6" s="39">
        <v>1.0821</v>
      </c>
      <c r="G6" s="290">
        <v>12</v>
      </c>
      <c r="H6" s="290">
        <v>11</v>
      </c>
      <c r="I6" s="290">
        <v>8</v>
      </c>
      <c r="J6" s="39">
        <f t="shared" si="0"/>
        <v>0.661266666666667</v>
      </c>
      <c r="K6" s="40">
        <v>100</v>
      </c>
    </row>
    <row r="7" ht="30" customHeight="1" spans="1:11">
      <c r="A7" s="173" t="s">
        <v>23</v>
      </c>
      <c r="B7" s="222">
        <v>16900</v>
      </c>
      <c r="C7" s="222">
        <v>12707</v>
      </c>
      <c r="D7" s="222">
        <v>12707</v>
      </c>
      <c r="E7" s="401">
        <v>0.7519</v>
      </c>
      <c r="F7" s="401">
        <v>0.7518</v>
      </c>
      <c r="G7" s="222">
        <v>12</v>
      </c>
      <c r="H7" s="222">
        <v>12</v>
      </c>
      <c r="I7" s="222">
        <v>9</v>
      </c>
      <c r="J7" s="401">
        <f t="shared" si="0"/>
        <v>0.563925</v>
      </c>
      <c r="K7" s="285">
        <v>90.9556451612903</v>
      </c>
    </row>
    <row r="8" ht="30" customHeight="1" spans="1:11">
      <c r="A8" s="38" t="s">
        <v>30</v>
      </c>
      <c r="B8" s="290">
        <v>29041</v>
      </c>
      <c r="C8" s="290">
        <v>26446</v>
      </c>
      <c r="D8" s="290">
        <v>22038</v>
      </c>
      <c r="E8" s="39">
        <v>0.7589</v>
      </c>
      <c r="F8" s="39">
        <v>0.9108</v>
      </c>
      <c r="G8" s="290">
        <v>12</v>
      </c>
      <c r="H8" s="290">
        <v>10</v>
      </c>
      <c r="I8" s="290">
        <v>7</v>
      </c>
      <c r="J8" s="39">
        <f t="shared" si="0"/>
        <v>0.442691666666667</v>
      </c>
      <c r="K8" s="40">
        <v>71.4018817204301</v>
      </c>
    </row>
    <row r="9" ht="30" customHeight="1" spans="1:11">
      <c r="A9" s="173" t="s">
        <v>25</v>
      </c>
      <c r="B9" s="222">
        <v>22550</v>
      </c>
      <c r="C9" s="222">
        <v>21480</v>
      </c>
      <c r="D9" s="222">
        <v>21480</v>
      </c>
      <c r="E9" s="401">
        <v>0.9525</v>
      </c>
      <c r="F9" s="401">
        <v>0.9522</v>
      </c>
      <c r="G9" s="222">
        <v>12</v>
      </c>
      <c r="H9" s="222">
        <v>12</v>
      </c>
      <c r="I9" s="222">
        <v>9</v>
      </c>
      <c r="J9" s="401">
        <f t="shared" si="0"/>
        <v>0.714375</v>
      </c>
      <c r="K9" s="285">
        <v>100</v>
      </c>
    </row>
    <row r="10" ht="30" customHeight="1" spans="1:11">
      <c r="A10" s="38" t="s">
        <v>20</v>
      </c>
      <c r="B10" s="290">
        <v>20496</v>
      </c>
      <c r="C10" s="290">
        <v>15076</v>
      </c>
      <c r="D10" s="290">
        <v>15076</v>
      </c>
      <c r="E10" s="39">
        <v>0.7356</v>
      </c>
      <c r="F10" s="39">
        <v>0.736</v>
      </c>
      <c r="G10" s="290">
        <v>12</v>
      </c>
      <c r="H10" s="290">
        <v>12</v>
      </c>
      <c r="I10" s="290">
        <v>8</v>
      </c>
      <c r="J10" s="39">
        <f t="shared" si="0"/>
        <v>0.4904</v>
      </c>
      <c r="K10" s="40">
        <v>79.0967741935484</v>
      </c>
    </row>
    <row r="11" ht="30" customHeight="1" spans="1:11">
      <c r="A11" s="173" t="s">
        <v>21</v>
      </c>
      <c r="B11" s="222">
        <v>31778</v>
      </c>
      <c r="C11" s="222">
        <v>36850</v>
      </c>
      <c r="D11" s="222">
        <v>33779</v>
      </c>
      <c r="E11" s="401">
        <v>1.063</v>
      </c>
      <c r="F11" s="401">
        <v>1.1596</v>
      </c>
      <c r="G11" s="222">
        <v>12</v>
      </c>
      <c r="H11" s="222">
        <v>12</v>
      </c>
      <c r="I11" s="222">
        <v>7</v>
      </c>
      <c r="J11" s="401">
        <f t="shared" si="0"/>
        <v>0.620083333333333</v>
      </c>
      <c r="K11" s="285">
        <v>100</v>
      </c>
    </row>
    <row r="12" ht="30" customHeight="1" spans="1:11">
      <c r="A12" s="38" t="s">
        <v>18</v>
      </c>
      <c r="B12" s="290">
        <v>29616</v>
      </c>
      <c r="C12" s="290">
        <v>28852</v>
      </c>
      <c r="D12" s="290">
        <v>28852</v>
      </c>
      <c r="E12" s="39">
        <v>0.9742</v>
      </c>
      <c r="F12" s="39">
        <v>0.9742</v>
      </c>
      <c r="G12" s="290">
        <v>12</v>
      </c>
      <c r="H12" s="290">
        <v>12</v>
      </c>
      <c r="I12" s="290">
        <v>8</v>
      </c>
      <c r="J12" s="39">
        <f t="shared" si="0"/>
        <v>0.649466666666667</v>
      </c>
      <c r="K12" s="40">
        <v>100</v>
      </c>
    </row>
    <row r="13" ht="30" customHeight="1" spans="1:11">
      <c r="A13" s="173" t="s">
        <v>17</v>
      </c>
      <c r="B13" s="222">
        <v>20582</v>
      </c>
      <c r="C13" s="222">
        <v>19366</v>
      </c>
      <c r="D13" s="222">
        <v>19366</v>
      </c>
      <c r="E13" s="401">
        <v>0.9409</v>
      </c>
      <c r="F13" s="401">
        <v>0.9412</v>
      </c>
      <c r="G13" s="222">
        <v>12</v>
      </c>
      <c r="H13" s="222">
        <v>12</v>
      </c>
      <c r="I13" s="222">
        <v>7</v>
      </c>
      <c r="J13" s="401">
        <f t="shared" si="0"/>
        <v>0.548858333333333</v>
      </c>
      <c r="K13" s="285">
        <v>88.5255376344086</v>
      </c>
    </row>
    <row r="14" ht="30" customHeight="1" spans="1:11">
      <c r="A14" s="38" t="s">
        <v>26</v>
      </c>
      <c r="B14" s="290">
        <v>17000</v>
      </c>
      <c r="C14" s="290">
        <v>18164</v>
      </c>
      <c r="D14" s="290">
        <v>16650</v>
      </c>
      <c r="E14" s="39">
        <v>0.9794</v>
      </c>
      <c r="F14" s="39">
        <v>1.0688</v>
      </c>
      <c r="G14" s="290">
        <v>12</v>
      </c>
      <c r="H14" s="290">
        <v>11</v>
      </c>
      <c r="I14" s="290">
        <v>7</v>
      </c>
      <c r="J14" s="39">
        <f t="shared" si="0"/>
        <v>0.571316666666667</v>
      </c>
      <c r="K14" s="40">
        <v>92.1478494623656</v>
      </c>
    </row>
    <row r="15" ht="30" customHeight="1" spans="1:11">
      <c r="A15" s="173" t="s">
        <v>19</v>
      </c>
      <c r="B15" s="222">
        <v>60647</v>
      </c>
      <c r="C15" s="222">
        <v>57066</v>
      </c>
      <c r="D15" s="222">
        <v>57066</v>
      </c>
      <c r="E15" s="401">
        <v>0.941</v>
      </c>
      <c r="F15" s="401">
        <v>0.9416</v>
      </c>
      <c r="G15" s="222">
        <v>12</v>
      </c>
      <c r="H15" s="222">
        <v>12</v>
      </c>
      <c r="I15" s="222">
        <v>9</v>
      </c>
      <c r="J15" s="401">
        <f t="shared" si="0"/>
        <v>0.70575</v>
      </c>
      <c r="K15" s="285">
        <v>100</v>
      </c>
    </row>
    <row r="16" ht="30" customHeight="1" spans="1:11">
      <c r="A16" s="38" t="s">
        <v>22</v>
      </c>
      <c r="B16" s="290">
        <v>60285</v>
      </c>
      <c r="C16" s="290">
        <v>61125</v>
      </c>
      <c r="D16" s="290">
        <v>61125</v>
      </c>
      <c r="E16" s="39">
        <v>1.0139</v>
      </c>
      <c r="F16" s="39">
        <v>1.0141</v>
      </c>
      <c r="G16" s="290">
        <v>12</v>
      </c>
      <c r="H16" s="290">
        <v>12</v>
      </c>
      <c r="I16" s="290">
        <v>8</v>
      </c>
      <c r="J16" s="39">
        <f t="shared" si="0"/>
        <v>0.675933333333333</v>
      </c>
      <c r="K16" s="40">
        <v>100</v>
      </c>
    </row>
    <row r="17" ht="30" customHeight="1" spans="1:11">
      <c r="A17" s="173" t="s">
        <v>28</v>
      </c>
      <c r="B17" s="222">
        <v>70211</v>
      </c>
      <c r="C17" s="222">
        <v>75871</v>
      </c>
      <c r="D17" s="222">
        <v>75871</v>
      </c>
      <c r="E17" s="401">
        <v>1.0806</v>
      </c>
      <c r="F17" s="401">
        <v>1.0782</v>
      </c>
      <c r="G17" s="222">
        <v>12</v>
      </c>
      <c r="H17" s="222">
        <v>12</v>
      </c>
      <c r="I17" s="222">
        <v>8</v>
      </c>
      <c r="J17" s="401">
        <f t="shared" si="0"/>
        <v>0.7204</v>
      </c>
      <c r="K17" s="285">
        <v>100</v>
      </c>
    </row>
  </sheetData>
  <mergeCells count="10">
    <mergeCell ref="A1:K1"/>
    <mergeCell ref="C2:D2"/>
    <mergeCell ref="E2:F2"/>
    <mergeCell ref="A2:A3"/>
    <mergeCell ref="B2:B3"/>
    <mergeCell ref="G2:G3"/>
    <mergeCell ref="H2:H3"/>
    <mergeCell ref="I2:I3"/>
    <mergeCell ref="J2:J3"/>
    <mergeCell ref="K2:K3"/>
  </mergeCells>
  <pageMargins left="0.42" right="0.236111111111111" top="0.31" bottom="0.156944444444444" header="0.31496062992126" footer="0.156944444444444"/>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workbookViewId="0">
      <selection activeCell="T6" sqref="T6"/>
    </sheetView>
  </sheetViews>
  <sheetFormatPr defaultColWidth="9" defaultRowHeight="13.5"/>
  <cols>
    <col min="1" max="1" width="10.5" style="371" customWidth="1"/>
    <col min="2" max="2" width="13.7" style="371" customWidth="1"/>
    <col min="3" max="5" width="6.38333333333333" style="371" customWidth="1"/>
    <col min="6" max="6" width="7.88333333333333" style="371" customWidth="1"/>
    <col min="7" max="7" width="10.0333333333333" style="371" customWidth="1"/>
    <col min="8" max="8" width="13.675" style="371" customWidth="1"/>
    <col min="9" max="9" width="6.86666666666667" style="371" customWidth="1"/>
    <col min="10" max="10" width="7.40833333333333" style="371" customWidth="1"/>
    <col min="11" max="11" width="7.68333333333333" style="371" customWidth="1"/>
    <col min="12" max="16" width="7.63333333333333" style="371" customWidth="1"/>
    <col min="17" max="17" width="13.0833333333333" style="371" customWidth="1"/>
    <col min="18" max="16384" width="9" style="371"/>
  </cols>
  <sheetData>
    <row r="1" s="371" customFormat="1" ht="27.95" customHeight="1" spans="1:17">
      <c r="A1" s="171" t="s">
        <v>65</v>
      </c>
      <c r="B1" s="171"/>
      <c r="C1" s="171"/>
      <c r="D1" s="171"/>
      <c r="E1" s="171"/>
      <c r="F1" s="171"/>
      <c r="G1" s="171"/>
      <c r="H1" s="171"/>
      <c r="I1" s="171"/>
      <c r="J1" s="171"/>
      <c r="K1" s="171"/>
      <c r="L1" s="171"/>
      <c r="M1" s="171"/>
      <c r="N1" s="171"/>
      <c r="O1" s="171"/>
      <c r="P1" s="171"/>
      <c r="Q1" s="171"/>
    </row>
    <row r="2" s="372" customFormat="1" ht="22" customHeight="1" spans="1:17">
      <c r="A2" s="374" t="s">
        <v>66</v>
      </c>
      <c r="B2" s="37" t="s">
        <v>67</v>
      </c>
      <c r="C2" s="37"/>
      <c r="D2" s="37"/>
      <c r="E2" s="37"/>
      <c r="F2" s="37"/>
      <c r="G2" s="37"/>
      <c r="H2" s="37"/>
      <c r="I2" s="375" t="s">
        <v>68</v>
      </c>
      <c r="J2" s="376"/>
      <c r="K2" s="377"/>
      <c r="L2" s="375" t="s">
        <v>69</v>
      </c>
      <c r="M2" s="376"/>
      <c r="N2" s="376"/>
      <c r="O2" s="376"/>
      <c r="P2" s="376"/>
      <c r="Q2" s="377"/>
    </row>
    <row r="3" s="372" customFormat="1" ht="66" customHeight="1" spans="1:17">
      <c r="A3" s="378"/>
      <c r="B3" s="379" t="s">
        <v>70</v>
      </c>
      <c r="C3" s="379" t="s">
        <v>71</v>
      </c>
      <c r="D3" s="379" t="s">
        <v>72</v>
      </c>
      <c r="E3" s="379" t="s">
        <v>73</v>
      </c>
      <c r="F3" s="379" t="s">
        <v>74</v>
      </c>
      <c r="G3" s="379" t="s">
        <v>75</v>
      </c>
      <c r="H3" s="37" t="s">
        <v>76</v>
      </c>
      <c r="I3" s="37" t="s">
        <v>71</v>
      </c>
      <c r="J3" s="37" t="s">
        <v>77</v>
      </c>
      <c r="K3" s="37" t="s">
        <v>78</v>
      </c>
      <c r="L3" s="37" t="s">
        <v>79</v>
      </c>
      <c r="M3" s="37" t="s">
        <v>80</v>
      </c>
      <c r="N3" s="37" t="s">
        <v>81</v>
      </c>
      <c r="O3" s="37" t="s">
        <v>82</v>
      </c>
      <c r="P3" s="37" t="s">
        <v>83</v>
      </c>
      <c r="Q3" s="37" t="s">
        <v>76</v>
      </c>
    </row>
    <row r="4" s="373" customFormat="1" ht="21" customHeight="1" spans="1:17">
      <c r="A4" s="380" t="s">
        <v>19</v>
      </c>
      <c r="B4" s="380" t="s">
        <v>84</v>
      </c>
      <c r="C4" s="380">
        <v>17</v>
      </c>
      <c r="D4" s="380">
        <v>17</v>
      </c>
      <c r="E4" s="380">
        <v>2</v>
      </c>
      <c r="F4" s="380">
        <v>1</v>
      </c>
      <c r="G4" s="380">
        <v>17</v>
      </c>
      <c r="H4" s="380">
        <v>17</v>
      </c>
      <c r="I4" s="380">
        <v>33</v>
      </c>
      <c r="J4" s="380">
        <v>1</v>
      </c>
      <c r="K4" s="380" t="s">
        <v>84</v>
      </c>
      <c r="L4" s="380">
        <v>2</v>
      </c>
      <c r="M4" s="380">
        <v>2</v>
      </c>
      <c r="N4" s="380" t="s">
        <v>84</v>
      </c>
      <c r="O4" s="380">
        <v>12</v>
      </c>
      <c r="P4" s="380">
        <v>1</v>
      </c>
      <c r="Q4" s="380">
        <v>12</v>
      </c>
    </row>
    <row r="5" s="373" customFormat="1" ht="21" customHeight="1" spans="1:17">
      <c r="A5" s="381" t="s">
        <v>21</v>
      </c>
      <c r="B5" s="383" t="s">
        <v>84</v>
      </c>
      <c r="C5" s="381">
        <v>16</v>
      </c>
      <c r="D5" s="381">
        <v>16</v>
      </c>
      <c r="E5" s="381">
        <v>4</v>
      </c>
      <c r="F5" s="381">
        <v>1</v>
      </c>
      <c r="G5" s="381">
        <v>16</v>
      </c>
      <c r="H5" s="381">
        <v>16</v>
      </c>
      <c r="I5" s="381">
        <v>15</v>
      </c>
      <c r="J5" s="381">
        <v>2</v>
      </c>
      <c r="K5" s="381" t="s">
        <v>84</v>
      </c>
      <c r="L5" s="381">
        <v>2</v>
      </c>
      <c r="M5" s="381">
        <v>2</v>
      </c>
      <c r="N5" s="381" t="s">
        <v>84</v>
      </c>
      <c r="O5" s="381">
        <v>10</v>
      </c>
      <c r="P5" s="381">
        <v>2</v>
      </c>
      <c r="Q5" s="381">
        <v>10</v>
      </c>
    </row>
    <row r="6" s="373" customFormat="1" ht="21" customHeight="1" spans="1:17">
      <c r="A6" s="380" t="s">
        <v>28</v>
      </c>
      <c r="B6" s="380" t="s">
        <v>84</v>
      </c>
      <c r="C6" s="380">
        <v>17</v>
      </c>
      <c r="D6" s="380">
        <v>17</v>
      </c>
      <c r="E6" s="380">
        <v>3</v>
      </c>
      <c r="F6" s="380">
        <v>1</v>
      </c>
      <c r="G6" s="380">
        <v>17</v>
      </c>
      <c r="H6" s="380">
        <v>17</v>
      </c>
      <c r="I6" s="380">
        <v>14</v>
      </c>
      <c r="J6" s="380">
        <v>4</v>
      </c>
      <c r="K6" s="380" t="s">
        <v>84</v>
      </c>
      <c r="L6" s="380">
        <v>2</v>
      </c>
      <c r="M6" s="380">
        <v>2</v>
      </c>
      <c r="N6" s="380" t="s">
        <v>84</v>
      </c>
      <c r="O6" s="380">
        <v>10</v>
      </c>
      <c r="P6" s="380">
        <v>2</v>
      </c>
      <c r="Q6" s="380">
        <v>10</v>
      </c>
    </row>
    <row r="7" s="373" customFormat="1" ht="21" customHeight="1" spans="1:17">
      <c r="A7" s="381" t="s">
        <v>18</v>
      </c>
      <c r="B7" s="383" t="s">
        <v>84</v>
      </c>
      <c r="C7" s="381">
        <v>24</v>
      </c>
      <c r="D7" s="381">
        <v>24</v>
      </c>
      <c r="E7" s="381">
        <v>3</v>
      </c>
      <c r="F7" s="381">
        <v>1</v>
      </c>
      <c r="G7" s="381">
        <v>24</v>
      </c>
      <c r="H7" s="381">
        <v>24</v>
      </c>
      <c r="I7" s="381">
        <v>11</v>
      </c>
      <c r="J7" s="381">
        <v>2</v>
      </c>
      <c r="K7" s="381" t="s">
        <v>84</v>
      </c>
      <c r="L7" s="381">
        <v>2</v>
      </c>
      <c r="M7" s="381">
        <v>2</v>
      </c>
      <c r="N7" s="381" t="s">
        <v>84</v>
      </c>
      <c r="O7" s="381">
        <v>12</v>
      </c>
      <c r="P7" s="381">
        <v>1</v>
      </c>
      <c r="Q7" s="381">
        <v>12</v>
      </c>
    </row>
    <row r="8" s="373" customFormat="1" ht="21" customHeight="1" spans="1:17">
      <c r="A8" s="380" t="s">
        <v>17</v>
      </c>
      <c r="B8" s="380" t="s">
        <v>84</v>
      </c>
      <c r="C8" s="380">
        <v>13</v>
      </c>
      <c r="D8" s="380">
        <v>13</v>
      </c>
      <c r="E8" s="380">
        <v>3</v>
      </c>
      <c r="F8" s="380">
        <v>1</v>
      </c>
      <c r="G8" s="380">
        <v>13</v>
      </c>
      <c r="H8" s="380">
        <v>13</v>
      </c>
      <c r="I8" s="380">
        <v>25</v>
      </c>
      <c r="J8" s="380">
        <v>1</v>
      </c>
      <c r="K8" s="380" t="s">
        <v>84</v>
      </c>
      <c r="L8" s="380">
        <v>2</v>
      </c>
      <c r="M8" s="380">
        <v>1</v>
      </c>
      <c r="N8" s="380" t="s">
        <v>84</v>
      </c>
      <c r="O8" s="380">
        <v>10</v>
      </c>
      <c r="P8" s="380">
        <v>1</v>
      </c>
      <c r="Q8" s="380">
        <v>10</v>
      </c>
    </row>
    <row r="9" s="373" customFormat="1" ht="21" customHeight="1" spans="1:17">
      <c r="A9" s="381" t="s">
        <v>22</v>
      </c>
      <c r="B9" s="383" t="s">
        <v>84</v>
      </c>
      <c r="C9" s="381">
        <v>18</v>
      </c>
      <c r="D9" s="381">
        <v>18</v>
      </c>
      <c r="E9" s="381">
        <v>6</v>
      </c>
      <c r="F9" s="381">
        <v>1</v>
      </c>
      <c r="G9" s="381">
        <v>18</v>
      </c>
      <c r="H9" s="381">
        <v>18</v>
      </c>
      <c r="I9" s="381">
        <v>17</v>
      </c>
      <c r="J9" s="381">
        <v>2</v>
      </c>
      <c r="K9" s="383" t="s">
        <v>84</v>
      </c>
      <c r="L9" s="381">
        <v>2</v>
      </c>
      <c r="M9" s="381">
        <v>2</v>
      </c>
      <c r="N9" s="381" t="s">
        <v>84</v>
      </c>
      <c r="O9" s="381">
        <v>12</v>
      </c>
      <c r="P9" s="381">
        <v>3</v>
      </c>
      <c r="Q9" s="381">
        <v>12</v>
      </c>
    </row>
    <row r="10" s="373" customFormat="1" ht="21" customHeight="1" spans="1:17">
      <c r="A10" s="380" t="s">
        <v>23</v>
      </c>
      <c r="B10" s="380" t="s">
        <v>84</v>
      </c>
      <c r="C10" s="380">
        <v>13</v>
      </c>
      <c r="D10" s="380">
        <v>13</v>
      </c>
      <c r="E10" s="380">
        <v>3</v>
      </c>
      <c r="F10" s="380">
        <v>1</v>
      </c>
      <c r="G10" s="380">
        <v>13</v>
      </c>
      <c r="H10" s="380">
        <v>13</v>
      </c>
      <c r="I10" s="380">
        <v>18</v>
      </c>
      <c r="J10" s="380">
        <v>4</v>
      </c>
      <c r="K10" s="380" t="s">
        <v>84</v>
      </c>
      <c r="L10" s="380">
        <v>2</v>
      </c>
      <c r="M10" s="380">
        <v>2</v>
      </c>
      <c r="N10" s="380" t="s">
        <v>84</v>
      </c>
      <c r="O10" s="380">
        <v>10</v>
      </c>
      <c r="P10" s="380">
        <v>2</v>
      </c>
      <c r="Q10" s="380">
        <v>10</v>
      </c>
    </row>
    <row r="11" s="373" customFormat="1" ht="21" customHeight="1" spans="1:17">
      <c r="A11" s="381" t="s">
        <v>26</v>
      </c>
      <c r="B11" s="383" t="s">
        <v>84</v>
      </c>
      <c r="C11" s="381">
        <v>13</v>
      </c>
      <c r="D11" s="381">
        <v>13</v>
      </c>
      <c r="E11" s="381">
        <v>2</v>
      </c>
      <c r="F11" s="381">
        <v>1</v>
      </c>
      <c r="G11" s="381">
        <v>13</v>
      </c>
      <c r="H11" s="381">
        <v>13</v>
      </c>
      <c r="I11" s="381">
        <v>15</v>
      </c>
      <c r="J11" s="381">
        <v>1</v>
      </c>
      <c r="K11" s="381" t="s">
        <v>84</v>
      </c>
      <c r="L11" s="381">
        <v>2</v>
      </c>
      <c r="M11" s="381">
        <v>2</v>
      </c>
      <c r="N11" s="381" t="s">
        <v>84</v>
      </c>
      <c r="O11" s="381">
        <v>10</v>
      </c>
      <c r="P11" s="381">
        <v>1</v>
      </c>
      <c r="Q11" s="381">
        <v>10</v>
      </c>
    </row>
    <row r="12" s="373" customFormat="1" ht="21" customHeight="1" spans="1:17">
      <c r="A12" s="380" t="s">
        <v>64</v>
      </c>
      <c r="B12" s="380" t="s">
        <v>84</v>
      </c>
      <c r="C12" s="380">
        <v>16</v>
      </c>
      <c r="D12" s="380">
        <v>16</v>
      </c>
      <c r="E12" s="380">
        <v>3</v>
      </c>
      <c r="F12" s="380">
        <v>1</v>
      </c>
      <c r="G12" s="380">
        <v>16</v>
      </c>
      <c r="H12" s="380">
        <v>15</v>
      </c>
      <c r="I12" s="380">
        <v>29</v>
      </c>
      <c r="J12" s="380">
        <v>6</v>
      </c>
      <c r="K12" s="380" t="s">
        <v>84</v>
      </c>
      <c r="L12" s="380">
        <v>2</v>
      </c>
      <c r="M12" s="380">
        <v>2</v>
      </c>
      <c r="N12" s="380" t="s">
        <v>84</v>
      </c>
      <c r="O12" s="380">
        <v>8</v>
      </c>
      <c r="P12" s="380">
        <v>3</v>
      </c>
      <c r="Q12" s="380">
        <v>8</v>
      </c>
    </row>
    <row r="13" s="373" customFormat="1" ht="21" customHeight="1" spans="1:17">
      <c r="A13" s="381" t="s">
        <v>24</v>
      </c>
      <c r="B13" s="383" t="s">
        <v>84</v>
      </c>
      <c r="C13" s="381">
        <v>14</v>
      </c>
      <c r="D13" s="381">
        <v>14</v>
      </c>
      <c r="E13" s="381">
        <v>3</v>
      </c>
      <c r="F13" s="381">
        <v>1</v>
      </c>
      <c r="G13" s="381">
        <v>14</v>
      </c>
      <c r="H13" s="381">
        <v>14</v>
      </c>
      <c r="I13" s="381">
        <v>15</v>
      </c>
      <c r="J13" s="381">
        <v>2</v>
      </c>
      <c r="K13" s="381" t="s">
        <v>84</v>
      </c>
      <c r="L13" s="381">
        <v>2</v>
      </c>
      <c r="M13" s="381">
        <v>2</v>
      </c>
      <c r="N13" s="381" t="s">
        <v>84</v>
      </c>
      <c r="O13" s="381">
        <v>10</v>
      </c>
      <c r="P13" s="381">
        <v>2</v>
      </c>
      <c r="Q13" s="381">
        <v>10</v>
      </c>
    </row>
    <row r="14" s="373" customFormat="1" ht="21" customHeight="1" spans="1:17">
      <c r="A14" s="380" t="s">
        <v>27</v>
      </c>
      <c r="B14" s="380" t="s">
        <v>84</v>
      </c>
      <c r="C14" s="380">
        <v>19</v>
      </c>
      <c r="D14" s="380">
        <v>19</v>
      </c>
      <c r="E14" s="380">
        <v>1</v>
      </c>
      <c r="F14" s="380">
        <v>1</v>
      </c>
      <c r="G14" s="380">
        <v>19</v>
      </c>
      <c r="H14" s="380">
        <v>19</v>
      </c>
      <c r="I14" s="380">
        <v>14</v>
      </c>
      <c r="J14" s="380">
        <v>2</v>
      </c>
      <c r="K14" s="380" t="s">
        <v>84</v>
      </c>
      <c r="L14" s="380">
        <v>2</v>
      </c>
      <c r="M14" s="380">
        <v>2</v>
      </c>
      <c r="N14" s="380" t="s">
        <v>84</v>
      </c>
      <c r="O14" s="380">
        <v>12</v>
      </c>
      <c r="P14" s="380">
        <v>2</v>
      </c>
      <c r="Q14" s="380">
        <v>10</v>
      </c>
    </row>
    <row r="15" s="373" customFormat="1" ht="21" customHeight="1" spans="1:17">
      <c r="A15" s="381" t="s">
        <v>20</v>
      </c>
      <c r="B15" s="383" t="s">
        <v>84</v>
      </c>
      <c r="C15" s="381">
        <v>13</v>
      </c>
      <c r="D15" s="381">
        <v>13</v>
      </c>
      <c r="E15" s="381">
        <v>2</v>
      </c>
      <c r="F15" s="381">
        <v>1</v>
      </c>
      <c r="G15" s="381">
        <v>13</v>
      </c>
      <c r="H15" s="381">
        <v>13</v>
      </c>
      <c r="I15" s="381">
        <v>18</v>
      </c>
      <c r="J15" s="381">
        <v>2</v>
      </c>
      <c r="K15" s="381" t="s">
        <v>84</v>
      </c>
      <c r="L15" s="381">
        <v>2</v>
      </c>
      <c r="M15" s="381">
        <v>2</v>
      </c>
      <c r="N15" s="381" t="s">
        <v>84</v>
      </c>
      <c r="O15" s="381">
        <v>12</v>
      </c>
      <c r="P15" s="381">
        <v>2</v>
      </c>
      <c r="Q15" s="381">
        <v>12</v>
      </c>
    </row>
    <row r="16" s="373" customFormat="1" ht="21" customHeight="1" spans="1:17">
      <c r="A16" s="380" t="s">
        <v>30</v>
      </c>
      <c r="B16" s="380" t="s">
        <v>84</v>
      </c>
      <c r="C16" s="380">
        <v>18</v>
      </c>
      <c r="D16" s="380">
        <v>18</v>
      </c>
      <c r="E16" s="380">
        <v>3</v>
      </c>
      <c r="F16" s="380">
        <v>1</v>
      </c>
      <c r="G16" s="380">
        <v>18</v>
      </c>
      <c r="H16" s="380">
        <v>18</v>
      </c>
      <c r="I16" s="380">
        <v>13</v>
      </c>
      <c r="J16" s="380">
        <v>2</v>
      </c>
      <c r="K16" s="380" t="s">
        <v>84</v>
      </c>
      <c r="L16" s="380">
        <v>2</v>
      </c>
      <c r="M16" s="380">
        <v>2</v>
      </c>
      <c r="N16" s="380" t="s">
        <v>84</v>
      </c>
      <c r="O16" s="380">
        <v>12</v>
      </c>
      <c r="P16" s="380">
        <v>2</v>
      </c>
      <c r="Q16" s="380">
        <v>12</v>
      </c>
    </row>
    <row r="17" s="373" customFormat="1" ht="21" customHeight="1" spans="1:17">
      <c r="A17" s="381" t="s">
        <v>25</v>
      </c>
      <c r="B17" s="383" t="s">
        <v>84</v>
      </c>
      <c r="C17" s="381">
        <v>14</v>
      </c>
      <c r="D17" s="381">
        <v>14</v>
      </c>
      <c r="E17" s="381">
        <v>2</v>
      </c>
      <c r="F17" s="381">
        <v>1</v>
      </c>
      <c r="G17" s="381">
        <v>14</v>
      </c>
      <c r="H17" s="381">
        <v>14</v>
      </c>
      <c r="I17" s="381">
        <v>16</v>
      </c>
      <c r="J17" s="381">
        <v>2</v>
      </c>
      <c r="K17" s="381" t="s">
        <v>84</v>
      </c>
      <c r="L17" s="381">
        <v>2</v>
      </c>
      <c r="M17" s="381">
        <v>2</v>
      </c>
      <c r="N17" s="381" t="s">
        <v>84</v>
      </c>
      <c r="O17" s="381">
        <v>12</v>
      </c>
      <c r="P17" s="381">
        <v>2</v>
      </c>
      <c r="Q17" s="381">
        <v>12</v>
      </c>
    </row>
    <row r="18" s="373" customFormat="1" ht="177" customHeight="1" spans="1:17">
      <c r="A18" s="387" t="s">
        <v>85</v>
      </c>
      <c r="B18" s="388"/>
      <c r="C18" s="216" t="s">
        <v>86</v>
      </c>
      <c r="D18" s="217"/>
      <c r="E18" s="217"/>
      <c r="F18" s="217"/>
      <c r="G18" s="217"/>
      <c r="H18" s="217"/>
      <c r="I18" s="390" t="s">
        <v>87</v>
      </c>
      <c r="J18" s="391"/>
      <c r="K18" s="392"/>
      <c r="L18" s="216" t="s">
        <v>88</v>
      </c>
      <c r="M18" s="217"/>
      <c r="N18" s="217"/>
      <c r="O18" s="217"/>
      <c r="P18" s="217"/>
      <c r="Q18" s="224"/>
    </row>
    <row r="19" s="371" customFormat="1" spans="1:17">
      <c r="A19" s="389"/>
      <c r="B19" s="389"/>
      <c r="C19" s="389"/>
      <c r="D19" s="389"/>
      <c r="E19" s="389"/>
      <c r="F19" s="389"/>
      <c r="G19" s="389"/>
      <c r="H19" s="389"/>
      <c r="I19" s="389"/>
      <c r="J19" s="389"/>
      <c r="K19" s="389"/>
      <c r="L19" s="389"/>
      <c r="M19" s="389"/>
      <c r="N19" s="389"/>
      <c r="O19" s="389"/>
      <c r="P19" s="389"/>
      <c r="Q19" s="389"/>
    </row>
  </sheetData>
  <mergeCells count="8">
    <mergeCell ref="A1:Q1"/>
    <mergeCell ref="B2:H2"/>
    <mergeCell ref="I2:K2"/>
    <mergeCell ref="L2:Q2"/>
    <mergeCell ref="C18:H18"/>
    <mergeCell ref="I18:K18"/>
    <mergeCell ref="L18:Q18"/>
    <mergeCell ref="A2:A3"/>
  </mergeCells>
  <pageMargins left="0.45" right="0.2" top="0.17" bottom="0.21" header="0.17" footer="0.17"/>
  <pageSetup paperSize="9" scale="9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view="pageBreakPreview" zoomScaleNormal="100" workbookViewId="0">
      <selection activeCell="T6" sqref="T6"/>
    </sheetView>
  </sheetViews>
  <sheetFormatPr defaultColWidth="9" defaultRowHeight="13.5"/>
  <cols>
    <col min="1" max="1" width="11.1333333333333" style="371" customWidth="1"/>
    <col min="2" max="4" width="12.1333333333333" style="371" customWidth="1"/>
    <col min="5" max="7" width="12.3833333333333" style="371" customWidth="1"/>
    <col min="8" max="9" width="8.38333333333333" style="371" customWidth="1"/>
    <col min="10" max="10" width="14.75" style="371" customWidth="1"/>
    <col min="11" max="11" width="8.88333333333333" style="371" customWidth="1"/>
    <col min="12" max="12" width="15.8" style="371" customWidth="1"/>
    <col min="13" max="13" width="17.25" style="371" customWidth="1"/>
    <col min="14" max="16384" width="9" style="371"/>
  </cols>
  <sheetData>
    <row r="1" s="371" customFormat="1" ht="31" customHeight="1" spans="1:12">
      <c r="A1" s="171" t="s">
        <v>65</v>
      </c>
      <c r="B1" s="171"/>
      <c r="C1" s="171"/>
      <c r="D1" s="171"/>
      <c r="E1" s="171"/>
      <c r="F1" s="171"/>
      <c r="G1" s="171"/>
      <c r="H1" s="171"/>
      <c r="I1" s="171"/>
      <c r="J1" s="171"/>
      <c r="K1" s="171"/>
      <c r="L1" s="171"/>
    </row>
    <row r="2" s="372" customFormat="1" ht="28" customHeight="1" spans="1:12">
      <c r="A2" s="374" t="s">
        <v>89</v>
      </c>
      <c r="B2" s="375" t="s">
        <v>90</v>
      </c>
      <c r="C2" s="376"/>
      <c r="D2" s="376"/>
      <c r="E2" s="375" t="s">
        <v>91</v>
      </c>
      <c r="F2" s="376"/>
      <c r="G2" s="377"/>
      <c r="H2" s="375" t="s">
        <v>92</v>
      </c>
      <c r="I2" s="376"/>
      <c r="J2" s="376"/>
      <c r="K2" s="376"/>
      <c r="L2" s="385" t="s">
        <v>93</v>
      </c>
    </row>
    <row r="3" s="372" customFormat="1" ht="27" customHeight="1" spans="1:12">
      <c r="A3" s="378"/>
      <c r="B3" s="37" t="s">
        <v>94</v>
      </c>
      <c r="C3" s="37" t="s">
        <v>72</v>
      </c>
      <c r="D3" s="37" t="s">
        <v>73</v>
      </c>
      <c r="E3" s="379" t="s">
        <v>94</v>
      </c>
      <c r="F3" s="379" t="s">
        <v>72</v>
      </c>
      <c r="G3" s="379" t="s">
        <v>73</v>
      </c>
      <c r="H3" s="379" t="s">
        <v>95</v>
      </c>
      <c r="I3" s="379" t="s">
        <v>96</v>
      </c>
      <c r="J3" s="379" t="s">
        <v>97</v>
      </c>
      <c r="K3" s="379" t="s">
        <v>98</v>
      </c>
      <c r="L3" s="379"/>
    </row>
    <row r="4" s="373" customFormat="1" ht="20" customHeight="1" spans="1:12">
      <c r="A4" s="380" t="s">
        <v>19</v>
      </c>
      <c r="B4" s="380">
        <v>12</v>
      </c>
      <c r="C4" s="380">
        <v>12</v>
      </c>
      <c r="D4" s="380">
        <v>1</v>
      </c>
      <c r="E4" s="380">
        <v>9</v>
      </c>
      <c r="F4" s="380">
        <v>9</v>
      </c>
      <c r="G4" s="380">
        <v>1</v>
      </c>
      <c r="H4" s="380" t="s">
        <v>84</v>
      </c>
      <c r="I4" s="380" t="s">
        <v>84</v>
      </c>
      <c r="J4" s="380" t="s">
        <v>84</v>
      </c>
      <c r="K4" s="380" t="s">
        <v>84</v>
      </c>
      <c r="L4" s="380">
        <v>98.5</v>
      </c>
    </row>
    <row r="5" s="373" customFormat="1" ht="20" customHeight="1" spans="1:12">
      <c r="A5" s="381" t="s">
        <v>21</v>
      </c>
      <c r="B5" s="381">
        <v>12</v>
      </c>
      <c r="C5" s="381">
        <v>12</v>
      </c>
      <c r="D5" s="381">
        <v>2</v>
      </c>
      <c r="E5" s="381">
        <v>10</v>
      </c>
      <c r="F5" s="381">
        <v>10</v>
      </c>
      <c r="G5" s="381">
        <v>1</v>
      </c>
      <c r="H5" s="381" t="s">
        <v>84</v>
      </c>
      <c r="I5" s="381" t="s">
        <v>84</v>
      </c>
      <c r="J5" s="381" t="s">
        <v>84</v>
      </c>
      <c r="K5" s="381" t="s">
        <v>84</v>
      </c>
      <c r="L5" s="381">
        <v>96.5</v>
      </c>
    </row>
    <row r="6" s="373" customFormat="1" ht="20" customHeight="1" spans="1:12">
      <c r="A6" s="380" t="s">
        <v>28</v>
      </c>
      <c r="B6" s="380">
        <v>12</v>
      </c>
      <c r="C6" s="380">
        <v>12</v>
      </c>
      <c r="D6" s="380">
        <v>4</v>
      </c>
      <c r="E6" s="380">
        <v>9</v>
      </c>
      <c r="F6" s="380">
        <v>9</v>
      </c>
      <c r="G6" s="380">
        <v>4</v>
      </c>
      <c r="H6" s="380" t="s">
        <v>84</v>
      </c>
      <c r="I6" s="380" t="s">
        <v>84</v>
      </c>
      <c r="J6" s="380" t="s">
        <v>84</v>
      </c>
      <c r="K6" s="380" t="s">
        <v>84</v>
      </c>
      <c r="L6" s="380">
        <v>96.5</v>
      </c>
    </row>
    <row r="7" s="373" customFormat="1" ht="20" customHeight="1" spans="1:12">
      <c r="A7" s="381" t="s">
        <v>18</v>
      </c>
      <c r="B7" s="381">
        <v>12</v>
      </c>
      <c r="C7" s="381">
        <v>12</v>
      </c>
      <c r="D7" s="381">
        <v>2</v>
      </c>
      <c r="E7" s="381">
        <v>9</v>
      </c>
      <c r="F7" s="381">
        <v>9</v>
      </c>
      <c r="G7" s="381">
        <v>1</v>
      </c>
      <c r="H7" s="381" t="s">
        <v>84</v>
      </c>
      <c r="I7" s="381" t="s">
        <v>84</v>
      </c>
      <c r="J7" s="381" t="s">
        <v>84</v>
      </c>
      <c r="K7" s="381" t="s">
        <v>84</v>
      </c>
      <c r="L7" s="381">
        <v>96</v>
      </c>
    </row>
    <row r="8" s="373" customFormat="1" ht="20" customHeight="1" spans="1:12">
      <c r="A8" s="380" t="s">
        <v>17</v>
      </c>
      <c r="B8" s="380">
        <v>12</v>
      </c>
      <c r="C8" s="380">
        <v>12</v>
      </c>
      <c r="D8" s="380">
        <v>1</v>
      </c>
      <c r="E8" s="380">
        <v>9</v>
      </c>
      <c r="F8" s="380">
        <v>9</v>
      </c>
      <c r="G8" s="380">
        <v>1</v>
      </c>
      <c r="H8" s="380" t="s">
        <v>84</v>
      </c>
      <c r="I8" s="380" t="s">
        <v>84</v>
      </c>
      <c r="J8" s="380" t="s">
        <v>84</v>
      </c>
      <c r="K8" s="380" t="s">
        <v>84</v>
      </c>
      <c r="L8" s="380">
        <v>97</v>
      </c>
    </row>
    <row r="9" s="373" customFormat="1" ht="20" customHeight="1" spans="1:12">
      <c r="A9" s="381" t="s">
        <v>22</v>
      </c>
      <c r="B9" s="381">
        <v>12</v>
      </c>
      <c r="C9" s="381">
        <v>12</v>
      </c>
      <c r="D9" s="381">
        <v>3</v>
      </c>
      <c r="E9" s="381">
        <v>10</v>
      </c>
      <c r="F9" s="381">
        <v>10</v>
      </c>
      <c r="G9" s="381">
        <v>3</v>
      </c>
      <c r="H9" s="381" t="s">
        <v>84</v>
      </c>
      <c r="I9" s="381" t="s">
        <v>84</v>
      </c>
      <c r="J9" s="381" t="s">
        <v>84</v>
      </c>
      <c r="K9" s="381" t="s">
        <v>84</v>
      </c>
      <c r="L9" s="381">
        <v>90</v>
      </c>
    </row>
    <row r="10" s="373" customFormat="1" ht="20" customHeight="1" spans="1:12">
      <c r="A10" s="380" t="s">
        <v>23</v>
      </c>
      <c r="B10" s="380">
        <v>12</v>
      </c>
      <c r="C10" s="380">
        <v>12</v>
      </c>
      <c r="D10" s="380">
        <v>2</v>
      </c>
      <c r="E10" s="380">
        <v>9</v>
      </c>
      <c r="F10" s="380">
        <v>9</v>
      </c>
      <c r="G10" s="380">
        <v>2</v>
      </c>
      <c r="H10" s="382" t="s">
        <v>84</v>
      </c>
      <c r="I10" s="382" t="s">
        <v>84</v>
      </c>
      <c r="J10" s="382" t="s">
        <v>84</v>
      </c>
      <c r="K10" s="382" t="s">
        <v>84</v>
      </c>
      <c r="L10" s="380">
        <v>95.5</v>
      </c>
    </row>
    <row r="11" s="373" customFormat="1" ht="20" customHeight="1" spans="1:12">
      <c r="A11" s="381" t="s">
        <v>26</v>
      </c>
      <c r="B11" s="381">
        <v>12</v>
      </c>
      <c r="C11" s="381">
        <v>12</v>
      </c>
      <c r="D11" s="381">
        <v>3</v>
      </c>
      <c r="E11" s="381">
        <v>9</v>
      </c>
      <c r="F11" s="381">
        <v>9</v>
      </c>
      <c r="G11" s="381">
        <v>1</v>
      </c>
      <c r="H11" s="381" t="s">
        <v>84</v>
      </c>
      <c r="I11" s="381" t="s">
        <v>84</v>
      </c>
      <c r="J11" s="381" t="s">
        <v>84</v>
      </c>
      <c r="K11" s="381" t="s">
        <v>84</v>
      </c>
      <c r="L11" s="381">
        <v>97.5</v>
      </c>
    </row>
    <row r="12" s="373" customFormat="1" ht="20" customHeight="1" spans="1:12">
      <c r="A12" s="380" t="s">
        <v>64</v>
      </c>
      <c r="B12" s="380">
        <v>12</v>
      </c>
      <c r="C12" s="380">
        <v>12</v>
      </c>
      <c r="D12" s="380">
        <v>2</v>
      </c>
      <c r="E12" s="380">
        <v>9</v>
      </c>
      <c r="F12" s="380">
        <v>9</v>
      </c>
      <c r="G12" s="380">
        <v>2</v>
      </c>
      <c r="H12" s="380" t="s">
        <v>84</v>
      </c>
      <c r="I12" s="380" t="s">
        <v>84</v>
      </c>
      <c r="J12" s="380" t="s">
        <v>84</v>
      </c>
      <c r="K12" s="380" t="s">
        <v>84</v>
      </c>
      <c r="L12" s="380">
        <v>96</v>
      </c>
    </row>
    <row r="13" s="373" customFormat="1" ht="20" customHeight="1" spans="1:12">
      <c r="A13" s="381" t="s">
        <v>24</v>
      </c>
      <c r="B13" s="383">
        <v>12</v>
      </c>
      <c r="C13" s="383">
        <v>12</v>
      </c>
      <c r="D13" s="383">
        <v>1</v>
      </c>
      <c r="E13" s="381">
        <v>9</v>
      </c>
      <c r="F13" s="381">
        <v>9</v>
      </c>
      <c r="G13" s="381">
        <v>1</v>
      </c>
      <c r="H13" s="381" t="s">
        <v>84</v>
      </c>
      <c r="I13" s="381" t="s">
        <v>84</v>
      </c>
      <c r="J13" s="381" t="s">
        <v>84</v>
      </c>
      <c r="K13" s="381" t="s">
        <v>84</v>
      </c>
      <c r="L13" s="381">
        <v>94.5</v>
      </c>
    </row>
    <row r="14" s="373" customFormat="1" ht="20" customHeight="1" spans="1:12">
      <c r="A14" s="380" t="s">
        <v>27</v>
      </c>
      <c r="B14" s="380">
        <v>12</v>
      </c>
      <c r="C14" s="380">
        <v>12</v>
      </c>
      <c r="D14" s="380">
        <v>1</v>
      </c>
      <c r="E14" s="380">
        <v>9</v>
      </c>
      <c r="F14" s="380">
        <v>9</v>
      </c>
      <c r="G14" s="380">
        <v>3</v>
      </c>
      <c r="H14" s="380" t="s">
        <v>84</v>
      </c>
      <c r="I14" s="380" t="s">
        <v>84</v>
      </c>
      <c r="J14" s="380" t="s">
        <v>84</v>
      </c>
      <c r="K14" s="380" t="s">
        <v>84</v>
      </c>
      <c r="L14" s="380">
        <v>97.4</v>
      </c>
    </row>
    <row r="15" s="373" customFormat="1" ht="20" customHeight="1" spans="1:12">
      <c r="A15" s="381" t="s">
        <v>20</v>
      </c>
      <c r="B15" s="381">
        <v>12</v>
      </c>
      <c r="C15" s="381">
        <v>12</v>
      </c>
      <c r="D15" s="381">
        <v>2</v>
      </c>
      <c r="E15" s="381">
        <v>9</v>
      </c>
      <c r="F15" s="381">
        <v>9</v>
      </c>
      <c r="G15" s="381">
        <v>1</v>
      </c>
      <c r="H15" s="383" t="s">
        <v>84</v>
      </c>
      <c r="I15" s="383" t="s">
        <v>84</v>
      </c>
      <c r="J15" s="383" t="s">
        <v>84</v>
      </c>
      <c r="K15" s="383" t="s">
        <v>84</v>
      </c>
      <c r="L15" s="381">
        <v>98.5</v>
      </c>
    </row>
    <row r="16" s="373" customFormat="1" ht="20" customHeight="1" spans="1:12">
      <c r="A16" s="380" t="s">
        <v>30</v>
      </c>
      <c r="B16" s="380">
        <v>12</v>
      </c>
      <c r="C16" s="380">
        <v>12</v>
      </c>
      <c r="D16" s="380">
        <v>2</v>
      </c>
      <c r="E16" s="380">
        <v>9</v>
      </c>
      <c r="F16" s="380">
        <v>9</v>
      </c>
      <c r="G16" s="380">
        <v>1</v>
      </c>
      <c r="H16" s="380" t="s">
        <v>84</v>
      </c>
      <c r="I16" s="380" t="s">
        <v>84</v>
      </c>
      <c r="J16" s="380" t="s">
        <v>84</v>
      </c>
      <c r="K16" s="380" t="s">
        <v>84</v>
      </c>
      <c r="L16" s="380">
        <v>95</v>
      </c>
    </row>
    <row r="17" s="373" customFormat="1" ht="20" customHeight="1" spans="1:12">
      <c r="A17" s="381" t="s">
        <v>25</v>
      </c>
      <c r="B17" s="381">
        <v>12</v>
      </c>
      <c r="C17" s="381">
        <v>12</v>
      </c>
      <c r="D17" s="381">
        <v>3</v>
      </c>
      <c r="E17" s="381">
        <v>9</v>
      </c>
      <c r="F17" s="381">
        <v>9</v>
      </c>
      <c r="G17" s="381">
        <v>2</v>
      </c>
      <c r="H17" s="381" t="s">
        <v>84</v>
      </c>
      <c r="I17" s="381" t="s">
        <v>84</v>
      </c>
      <c r="J17" s="381" t="s">
        <v>84</v>
      </c>
      <c r="K17" s="381" t="s">
        <v>84</v>
      </c>
      <c r="L17" s="381">
        <v>96</v>
      </c>
    </row>
    <row r="18" s="373" customFormat="1" ht="180" customHeight="1" spans="1:12">
      <c r="A18" s="384" t="s">
        <v>85</v>
      </c>
      <c r="B18" s="216" t="s">
        <v>99</v>
      </c>
      <c r="C18" s="217"/>
      <c r="D18" s="217"/>
      <c r="E18" s="216" t="s">
        <v>100</v>
      </c>
      <c r="F18" s="217"/>
      <c r="G18" s="224"/>
      <c r="H18" s="216" t="s">
        <v>101</v>
      </c>
      <c r="I18" s="217"/>
      <c r="J18" s="217"/>
      <c r="K18" s="217"/>
      <c r="L18" s="386"/>
    </row>
  </sheetData>
  <mergeCells count="9">
    <mergeCell ref="A1:L1"/>
    <mergeCell ref="B2:D2"/>
    <mergeCell ref="E2:G2"/>
    <mergeCell ref="H2:K2"/>
    <mergeCell ref="B18:D18"/>
    <mergeCell ref="E18:G18"/>
    <mergeCell ref="H18:K18"/>
    <mergeCell ref="A2:A3"/>
    <mergeCell ref="L2:L3"/>
  </mergeCells>
  <pageMargins left="0.550694444444444" right="0.275" top="0.393055555555556" bottom="0.196527777777778" header="0.314583333333333" footer="0.156944444444444"/>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T6" sqref="T6"/>
    </sheetView>
  </sheetViews>
  <sheetFormatPr defaultColWidth="9" defaultRowHeight="13.5" outlineLevelCol="7"/>
  <cols>
    <col min="1" max="1" width="15.875" style="368" customWidth="1"/>
    <col min="2" max="2" width="16.5" style="178" customWidth="1"/>
    <col min="3" max="3" width="18.75" customWidth="1"/>
    <col min="4" max="4" width="23.625" customWidth="1"/>
    <col min="5" max="5" width="20.75" style="178" customWidth="1"/>
    <col min="6" max="6" width="21.75" style="178" customWidth="1"/>
    <col min="7" max="7" width="10.4166666666667" style="1" customWidth="1"/>
    <col min="8" max="8" width="10.2833333333333" style="1" customWidth="1"/>
  </cols>
  <sheetData>
    <row r="1" s="169" customFormat="1" ht="27.95" customHeight="1" spans="1:8">
      <c r="A1" s="287" t="s">
        <v>102</v>
      </c>
      <c r="B1" s="287"/>
      <c r="C1" s="287"/>
      <c r="D1" s="287"/>
      <c r="E1" s="287"/>
      <c r="F1" s="287"/>
      <c r="G1" s="287"/>
      <c r="H1" s="287"/>
    </row>
    <row r="2" s="360" customFormat="1" ht="24" customHeight="1" spans="1:8">
      <c r="A2" s="369" t="s">
        <v>2</v>
      </c>
      <c r="B2" s="278" t="s">
        <v>103</v>
      </c>
      <c r="C2" s="278" t="s">
        <v>104</v>
      </c>
      <c r="D2" s="278"/>
      <c r="E2" s="278" t="s">
        <v>105</v>
      </c>
      <c r="F2" s="278"/>
      <c r="G2" s="232" t="s">
        <v>106</v>
      </c>
      <c r="H2" s="232"/>
    </row>
    <row r="3" s="360" customFormat="1" ht="57" customHeight="1" spans="1:8">
      <c r="A3" s="369"/>
      <c r="B3" s="278"/>
      <c r="C3" s="278" t="s">
        <v>107</v>
      </c>
      <c r="D3" s="278" t="s">
        <v>108</v>
      </c>
      <c r="E3" s="278" t="s">
        <v>109</v>
      </c>
      <c r="F3" s="278" t="s">
        <v>110</v>
      </c>
      <c r="G3" s="232" t="s">
        <v>111</v>
      </c>
      <c r="H3" s="232" t="s">
        <v>112</v>
      </c>
    </row>
    <row r="4" s="360" customFormat="1" ht="27" customHeight="1" spans="1:8">
      <c r="A4" s="38" t="s">
        <v>18</v>
      </c>
      <c r="B4" s="37" t="s">
        <v>84</v>
      </c>
      <c r="C4" s="37" t="s">
        <v>84</v>
      </c>
      <c r="D4" s="37" t="s">
        <v>84</v>
      </c>
      <c r="E4" s="37">
        <v>10</v>
      </c>
      <c r="F4" s="37">
        <v>0</v>
      </c>
      <c r="G4" s="38" t="s">
        <v>113</v>
      </c>
      <c r="H4" s="38" t="s">
        <v>113</v>
      </c>
    </row>
    <row r="5" s="360" customFormat="1" ht="27" customHeight="1" spans="1:8">
      <c r="A5" s="173" t="s">
        <v>17</v>
      </c>
      <c r="B5" s="166" t="s">
        <v>114</v>
      </c>
      <c r="C5" s="166" t="s">
        <v>84</v>
      </c>
      <c r="D5" s="166" t="s">
        <v>84</v>
      </c>
      <c r="E5" s="166">
        <v>9</v>
      </c>
      <c r="F5" s="166">
        <v>1</v>
      </c>
      <c r="G5" s="173" t="s">
        <v>113</v>
      </c>
      <c r="H5" s="173" t="s">
        <v>113</v>
      </c>
    </row>
    <row r="6" s="360" customFormat="1" ht="27" customHeight="1" spans="1:8">
      <c r="A6" s="38" t="s">
        <v>23</v>
      </c>
      <c r="B6" s="37" t="s">
        <v>84</v>
      </c>
      <c r="C6" s="37" t="s">
        <v>84</v>
      </c>
      <c r="D6" s="37" t="s">
        <v>84</v>
      </c>
      <c r="E6" s="37">
        <v>10</v>
      </c>
      <c r="F6" s="37">
        <v>0</v>
      </c>
      <c r="G6" s="38" t="s">
        <v>113</v>
      </c>
      <c r="H6" s="38" t="s">
        <v>113</v>
      </c>
    </row>
    <row r="7" s="360" customFormat="1" ht="27" customHeight="1" spans="1:8">
      <c r="A7" s="173" t="s">
        <v>25</v>
      </c>
      <c r="B7" s="166" t="s">
        <v>84</v>
      </c>
      <c r="C7" s="166" t="s">
        <v>84</v>
      </c>
      <c r="D7" s="166" t="s">
        <v>84</v>
      </c>
      <c r="E7" s="166">
        <v>6</v>
      </c>
      <c r="F7" s="166">
        <v>4</v>
      </c>
      <c r="G7" s="173" t="s">
        <v>115</v>
      </c>
      <c r="H7" s="173" t="s">
        <v>113</v>
      </c>
    </row>
    <row r="8" s="360" customFormat="1" ht="27" customHeight="1" spans="1:8">
      <c r="A8" s="38" t="s">
        <v>64</v>
      </c>
      <c r="B8" s="37" t="s">
        <v>114</v>
      </c>
      <c r="C8" s="37" t="s">
        <v>84</v>
      </c>
      <c r="D8" s="37" t="s">
        <v>84</v>
      </c>
      <c r="E8" s="37">
        <v>10</v>
      </c>
      <c r="F8" s="37">
        <v>0</v>
      </c>
      <c r="G8" s="38" t="s">
        <v>113</v>
      </c>
      <c r="H8" s="38" t="s">
        <v>113</v>
      </c>
    </row>
    <row r="9" s="360" customFormat="1" ht="27" customHeight="1" spans="1:8">
      <c r="A9" s="173" t="s">
        <v>19</v>
      </c>
      <c r="B9" s="166" t="s">
        <v>114</v>
      </c>
      <c r="C9" s="166" t="s">
        <v>84</v>
      </c>
      <c r="D9" s="166" t="s">
        <v>84</v>
      </c>
      <c r="E9" s="166">
        <v>9</v>
      </c>
      <c r="F9" s="166">
        <v>1</v>
      </c>
      <c r="G9" s="173" t="s">
        <v>113</v>
      </c>
      <c r="H9" s="173" t="s">
        <v>113</v>
      </c>
    </row>
    <row r="10" s="360" customFormat="1" ht="27" customHeight="1" spans="1:8">
      <c r="A10" s="38" t="s">
        <v>26</v>
      </c>
      <c r="B10" s="37" t="s">
        <v>114</v>
      </c>
      <c r="C10" s="37" t="s">
        <v>84</v>
      </c>
      <c r="D10" s="37" t="s">
        <v>84</v>
      </c>
      <c r="E10" s="37">
        <v>10</v>
      </c>
      <c r="F10" s="37">
        <v>0</v>
      </c>
      <c r="G10" s="38" t="s">
        <v>115</v>
      </c>
      <c r="H10" s="38" t="s">
        <v>113</v>
      </c>
    </row>
    <row r="11" s="360" customFormat="1" ht="27" customHeight="1" spans="1:8">
      <c r="A11" s="173" t="s">
        <v>27</v>
      </c>
      <c r="B11" s="166" t="s">
        <v>114</v>
      </c>
      <c r="C11" s="166" t="s">
        <v>84</v>
      </c>
      <c r="D11" s="166" t="s">
        <v>84</v>
      </c>
      <c r="E11" s="166">
        <v>7</v>
      </c>
      <c r="F11" s="166">
        <v>3</v>
      </c>
      <c r="G11" s="173" t="s">
        <v>115</v>
      </c>
      <c r="H11" s="173" t="s">
        <v>113</v>
      </c>
    </row>
    <row r="12" s="360" customFormat="1" ht="27" customHeight="1" spans="1:8">
      <c r="A12" s="38" t="s">
        <v>22</v>
      </c>
      <c r="B12" s="37" t="s">
        <v>114</v>
      </c>
      <c r="C12" s="37" t="s">
        <v>84</v>
      </c>
      <c r="D12" s="37" t="s">
        <v>84</v>
      </c>
      <c r="E12" s="37">
        <v>9</v>
      </c>
      <c r="F12" s="37">
        <v>1</v>
      </c>
      <c r="G12" s="38" t="s">
        <v>113</v>
      </c>
      <c r="H12" s="38" t="s">
        <v>113</v>
      </c>
    </row>
    <row r="13" s="360" customFormat="1" ht="27" customHeight="1" spans="1:8">
      <c r="A13" s="173" t="s">
        <v>30</v>
      </c>
      <c r="B13" s="166" t="s">
        <v>114</v>
      </c>
      <c r="C13" s="166" t="s">
        <v>84</v>
      </c>
      <c r="D13" s="166" t="s">
        <v>84</v>
      </c>
      <c r="E13" s="166">
        <v>7</v>
      </c>
      <c r="F13" s="166">
        <v>3</v>
      </c>
      <c r="G13" s="173" t="s">
        <v>113</v>
      </c>
      <c r="H13" s="173" t="s">
        <v>113</v>
      </c>
    </row>
    <row r="14" s="360" customFormat="1" ht="27" customHeight="1" spans="1:8">
      <c r="A14" s="38" t="s">
        <v>21</v>
      </c>
      <c r="B14" s="37" t="s">
        <v>114</v>
      </c>
      <c r="C14" s="37" t="s">
        <v>84</v>
      </c>
      <c r="D14" s="37" t="s">
        <v>84</v>
      </c>
      <c r="E14" s="37">
        <v>9</v>
      </c>
      <c r="F14" s="37">
        <v>1</v>
      </c>
      <c r="G14" s="38" t="s">
        <v>113</v>
      </c>
      <c r="H14" s="38" t="s">
        <v>113</v>
      </c>
    </row>
    <row r="15" s="360" customFormat="1" ht="27.75" customHeight="1" spans="1:8">
      <c r="A15" s="173" t="s">
        <v>20</v>
      </c>
      <c r="B15" s="166" t="s">
        <v>114</v>
      </c>
      <c r="C15" s="166" t="s">
        <v>84</v>
      </c>
      <c r="D15" s="166" t="s">
        <v>84</v>
      </c>
      <c r="E15" s="166">
        <v>10</v>
      </c>
      <c r="F15" s="166">
        <v>0</v>
      </c>
      <c r="G15" s="173" t="s">
        <v>115</v>
      </c>
      <c r="H15" s="173" t="s">
        <v>113</v>
      </c>
    </row>
    <row r="16" s="360" customFormat="1" ht="27" customHeight="1" spans="1:8">
      <c r="A16" s="38" t="s">
        <v>28</v>
      </c>
      <c r="B16" s="37" t="s">
        <v>114</v>
      </c>
      <c r="C16" s="37" t="s">
        <v>84</v>
      </c>
      <c r="D16" s="37" t="s">
        <v>84</v>
      </c>
      <c r="E16" s="37">
        <v>10</v>
      </c>
      <c r="F16" s="37">
        <v>0</v>
      </c>
      <c r="G16" s="38" t="s">
        <v>113</v>
      </c>
      <c r="H16" s="38" t="s">
        <v>113</v>
      </c>
    </row>
    <row r="17" s="360" customFormat="1" ht="27" customHeight="1" spans="1:8">
      <c r="A17" s="173" t="s">
        <v>24</v>
      </c>
      <c r="B17" s="166" t="s">
        <v>114</v>
      </c>
      <c r="C17" s="166" t="s">
        <v>84</v>
      </c>
      <c r="D17" s="166" t="s">
        <v>84</v>
      </c>
      <c r="E17" s="166">
        <v>9</v>
      </c>
      <c r="F17" s="166">
        <v>1</v>
      </c>
      <c r="G17" s="173" t="s">
        <v>113</v>
      </c>
      <c r="H17" s="173" t="s">
        <v>113</v>
      </c>
    </row>
    <row r="18" s="169" customFormat="1" ht="47" customHeight="1" spans="1:8">
      <c r="A18" s="164" t="s">
        <v>116</v>
      </c>
      <c r="B18" s="164"/>
      <c r="C18" s="164"/>
      <c r="D18" s="164"/>
      <c r="E18" s="164"/>
      <c r="F18" s="164"/>
      <c r="G18" s="37"/>
      <c r="H18" s="37"/>
    </row>
    <row r="19" s="178" customFormat="1" spans="7:8">
      <c r="G19" s="370"/>
      <c r="H19" s="370"/>
    </row>
  </sheetData>
  <mergeCells count="7">
    <mergeCell ref="A1:H1"/>
    <mergeCell ref="C2:D2"/>
    <mergeCell ref="E2:F2"/>
    <mergeCell ref="G2:H2"/>
    <mergeCell ref="A18:H18"/>
    <mergeCell ref="A2:A3"/>
    <mergeCell ref="B2:B3"/>
  </mergeCells>
  <pageMargins left="0.590277777777778" right="0.393055555555556" top="0.314583333333333" bottom="0.23" header="0.17" footer="0.1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
  <sheetViews>
    <sheetView workbookViewId="0">
      <selection activeCell="T6" sqref="T6"/>
    </sheetView>
  </sheetViews>
  <sheetFormatPr defaultColWidth="9" defaultRowHeight="13.5"/>
  <cols>
    <col min="1" max="1" width="11.25" customWidth="1"/>
    <col min="2" max="23" width="6.75" customWidth="1"/>
  </cols>
  <sheetData>
    <row r="1" s="170" customFormat="1" ht="27" customHeight="1" spans="1:23">
      <c r="A1" s="180" t="s">
        <v>117</v>
      </c>
      <c r="B1" s="180"/>
      <c r="C1" s="180"/>
      <c r="D1" s="180"/>
      <c r="E1" s="180"/>
      <c r="F1" s="180"/>
      <c r="G1" s="180"/>
      <c r="H1" s="180"/>
      <c r="I1" s="180"/>
      <c r="J1" s="180"/>
      <c r="K1" s="180"/>
      <c r="L1" s="180"/>
      <c r="M1" s="180"/>
      <c r="N1" s="180"/>
      <c r="O1" s="180"/>
      <c r="P1" s="180"/>
      <c r="Q1" s="180"/>
      <c r="R1" s="180"/>
      <c r="S1" s="180"/>
      <c r="T1" s="180"/>
      <c r="U1" s="180"/>
      <c r="V1" s="180"/>
      <c r="W1" s="180"/>
    </row>
    <row r="2" s="360" customFormat="1" ht="24" customHeight="1" spans="1:23">
      <c r="A2" s="361" t="s">
        <v>51</v>
      </c>
      <c r="B2" s="362" t="s">
        <v>118</v>
      </c>
      <c r="C2" s="363"/>
      <c r="D2" s="363"/>
      <c r="E2" s="363"/>
      <c r="F2" s="363"/>
      <c r="G2" s="363"/>
      <c r="H2" s="363"/>
      <c r="I2" s="363"/>
      <c r="J2" s="363"/>
      <c r="K2" s="363"/>
      <c r="L2" s="363"/>
      <c r="M2" s="363"/>
      <c r="N2" s="363"/>
      <c r="O2" s="363"/>
      <c r="P2" s="363"/>
      <c r="Q2" s="363"/>
      <c r="R2" s="363"/>
      <c r="S2" s="363"/>
      <c r="T2" s="363"/>
      <c r="U2" s="363"/>
      <c r="V2" s="363"/>
      <c r="W2" s="367"/>
    </row>
    <row r="3" s="360" customFormat="1" ht="36.75" customHeight="1" spans="1:23">
      <c r="A3" s="364"/>
      <c r="B3" s="365" t="s">
        <v>119</v>
      </c>
      <c r="C3" s="365" t="s">
        <v>120</v>
      </c>
      <c r="D3" s="365" t="s">
        <v>121</v>
      </c>
      <c r="E3" s="365" t="s">
        <v>122</v>
      </c>
      <c r="F3" s="365" t="s">
        <v>123</v>
      </c>
      <c r="G3" s="365" t="s">
        <v>124</v>
      </c>
      <c r="H3" s="365" t="s">
        <v>125</v>
      </c>
      <c r="I3" s="365" t="s">
        <v>126</v>
      </c>
      <c r="J3" s="365" t="s">
        <v>127</v>
      </c>
      <c r="K3" s="365" t="s">
        <v>128</v>
      </c>
      <c r="L3" s="365" t="s">
        <v>129</v>
      </c>
      <c r="M3" s="365" t="s">
        <v>130</v>
      </c>
      <c r="N3" s="365" t="s">
        <v>131</v>
      </c>
      <c r="O3" s="365" t="s">
        <v>132</v>
      </c>
      <c r="P3" s="365" t="s">
        <v>133</v>
      </c>
      <c r="Q3" s="365" t="s">
        <v>134</v>
      </c>
      <c r="R3" s="365" t="s">
        <v>135</v>
      </c>
      <c r="S3" s="365" t="s">
        <v>136</v>
      </c>
      <c r="T3" s="365" t="s">
        <v>137</v>
      </c>
      <c r="U3" s="365" t="s">
        <v>138</v>
      </c>
      <c r="V3" s="365" t="s">
        <v>139</v>
      </c>
      <c r="W3" s="365" t="s">
        <v>140</v>
      </c>
    </row>
    <row r="4" s="360" customFormat="1" ht="30" customHeight="1" spans="1:23">
      <c r="A4" s="38" t="s">
        <v>18</v>
      </c>
      <c r="B4" s="37" t="s">
        <v>84</v>
      </c>
      <c r="C4" s="37" t="s">
        <v>84</v>
      </c>
      <c r="D4" s="37" t="s">
        <v>84</v>
      </c>
      <c r="E4" s="37" t="s">
        <v>84</v>
      </c>
      <c r="F4" s="37" t="s">
        <v>84</v>
      </c>
      <c r="G4" s="37" t="s">
        <v>84</v>
      </c>
      <c r="H4" s="37" t="s">
        <v>84</v>
      </c>
      <c r="I4" s="37" t="s">
        <v>84</v>
      </c>
      <c r="J4" s="37" t="s">
        <v>84</v>
      </c>
      <c r="K4" s="37" t="s">
        <v>84</v>
      </c>
      <c r="L4" s="37" t="s">
        <v>84</v>
      </c>
      <c r="M4" s="37" t="s">
        <v>84</v>
      </c>
      <c r="N4" s="37" t="s">
        <v>84</v>
      </c>
      <c r="O4" s="37" t="s">
        <v>84</v>
      </c>
      <c r="P4" s="37" t="s">
        <v>84</v>
      </c>
      <c r="Q4" s="37" t="s">
        <v>84</v>
      </c>
      <c r="R4" s="37" t="s">
        <v>84</v>
      </c>
      <c r="S4" s="37" t="s">
        <v>84</v>
      </c>
      <c r="T4" s="37" t="s">
        <v>84</v>
      </c>
      <c r="U4" s="37" t="s">
        <v>84</v>
      </c>
      <c r="V4" s="37" t="s">
        <v>84</v>
      </c>
      <c r="W4" s="37" t="s">
        <v>84</v>
      </c>
    </row>
    <row r="5" s="360" customFormat="1" ht="30" customHeight="1" spans="1:23">
      <c r="A5" s="173" t="s">
        <v>17</v>
      </c>
      <c r="B5" s="166" t="s">
        <v>84</v>
      </c>
      <c r="C5" s="166" t="s">
        <v>84</v>
      </c>
      <c r="D5" s="166" t="s">
        <v>84</v>
      </c>
      <c r="E5" s="166" t="s">
        <v>84</v>
      </c>
      <c r="F5" s="166" t="s">
        <v>84</v>
      </c>
      <c r="G5" s="166" t="s">
        <v>84</v>
      </c>
      <c r="H5" s="166" t="s">
        <v>84</v>
      </c>
      <c r="I5" s="166" t="s">
        <v>84</v>
      </c>
      <c r="J5" s="166" t="s">
        <v>84</v>
      </c>
      <c r="K5" s="166" t="s">
        <v>84</v>
      </c>
      <c r="L5" s="166" t="s">
        <v>84</v>
      </c>
      <c r="M5" s="166" t="s">
        <v>84</v>
      </c>
      <c r="N5" s="166" t="s">
        <v>84</v>
      </c>
      <c r="O5" s="166" t="s">
        <v>84</v>
      </c>
      <c r="P5" s="166" t="s">
        <v>84</v>
      </c>
      <c r="Q5" s="166" t="s">
        <v>84</v>
      </c>
      <c r="R5" s="166" t="s">
        <v>84</v>
      </c>
      <c r="S5" s="166" t="s">
        <v>84</v>
      </c>
      <c r="T5" s="166" t="s">
        <v>84</v>
      </c>
      <c r="U5" s="166" t="s">
        <v>84</v>
      </c>
      <c r="V5" s="166" t="s">
        <v>84</v>
      </c>
      <c r="W5" s="166" t="s">
        <v>84</v>
      </c>
    </row>
    <row r="6" s="360" customFormat="1" ht="30" customHeight="1" spans="1:23">
      <c r="A6" s="38" t="s">
        <v>23</v>
      </c>
      <c r="B6" s="37" t="s">
        <v>84</v>
      </c>
      <c r="C6" s="37" t="s">
        <v>84</v>
      </c>
      <c r="D6" s="37" t="s">
        <v>84</v>
      </c>
      <c r="E6" s="37" t="s">
        <v>84</v>
      </c>
      <c r="F6" s="37" t="s">
        <v>84</v>
      </c>
      <c r="G6" s="37" t="s">
        <v>84</v>
      </c>
      <c r="H6" s="37" t="s">
        <v>84</v>
      </c>
      <c r="I6" s="37" t="s">
        <v>84</v>
      </c>
      <c r="J6" s="37" t="s">
        <v>84</v>
      </c>
      <c r="K6" s="37" t="s">
        <v>84</v>
      </c>
      <c r="L6" s="37" t="s">
        <v>84</v>
      </c>
      <c r="M6" s="37" t="s">
        <v>84</v>
      </c>
      <c r="N6" s="37" t="s">
        <v>84</v>
      </c>
      <c r="O6" s="37" t="s">
        <v>84</v>
      </c>
      <c r="P6" s="37" t="s">
        <v>84</v>
      </c>
      <c r="Q6" s="37" t="s">
        <v>84</v>
      </c>
      <c r="R6" s="37" t="s">
        <v>84</v>
      </c>
      <c r="S6" s="37" t="s">
        <v>84</v>
      </c>
      <c r="T6" s="37" t="s">
        <v>84</v>
      </c>
      <c r="U6" s="37" t="s">
        <v>84</v>
      </c>
      <c r="V6" s="37" t="s">
        <v>84</v>
      </c>
      <c r="W6" s="37" t="s">
        <v>84</v>
      </c>
    </row>
    <row r="7" s="360" customFormat="1" ht="30" customHeight="1" spans="1:23">
      <c r="A7" s="173" t="s">
        <v>25</v>
      </c>
      <c r="B7" s="166" t="s">
        <v>84</v>
      </c>
      <c r="C7" s="166" t="s">
        <v>84</v>
      </c>
      <c r="D7" s="166" t="s">
        <v>84</v>
      </c>
      <c r="E7" s="166" t="s">
        <v>84</v>
      </c>
      <c r="F7" s="166" t="s">
        <v>84</v>
      </c>
      <c r="G7" s="166" t="s">
        <v>84</v>
      </c>
      <c r="H7" s="166" t="s">
        <v>84</v>
      </c>
      <c r="I7" s="166" t="s">
        <v>84</v>
      </c>
      <c r="J7" s="166" t="s">
        <v>84</v>
      </c>
      <c r="K7" s="166" t="s">
        <v>84</v>
      </c>
      <c r="L7" s="166" t="s">
        <v>84</v>
      </c>
      <c r="M7" s="166" t="s">
        <v>84</v>
      </c>
      <c r="N7" s="166" t="s">
        <v>84</v>
      </c>
      <c r="O7" s="166" t="s">
        <v>84</v>
      </c>
      <c r="P7" s="166" t="s">
        <v>84</v>
      </c>
      <c r="Q7" s="166" t="s">
        <v>84</v>
      </c>
      <c r="R7" s="166" t="s">
        <v>84</v>
      </c>
      <c r="S7" s="166" t="s">
        <v>84</v>
      </c>
      <c r="T7" s="166" t="s">
        <v>84</v>
      </c>
      <c r="U7" s="166" t="s">
        <v>84</v>
      </c>
      <c r="V7" s="166" t="s">
        <v>84</v>
      </c>
      <c r="W7" s="166" t="s">
        <v>84</v>
      </c>
    </row>
    <row r="8" s="360" customFormat="1" ht="30" customHeight="1" spans="1:23">
      <c r="A8" s="38" t="s">
        <v>64</v>
      </c>
      <c r="B8" s="37" t="s">
        <v>84</v>
      </c>
      <c r="C8" s="37" t="s">
        <v>84</v>
      </c>
      <c r="D8" s="37" t="s">
        <v>84</v>
      </c>
      <c r="E8" s="37" t="s">
        <v>84</v>
      </c>
      <c r="F8" s="37" t="s">
        <v>84</v>
      </c>
      <c r="G8" s="37" t="s">
        <v>84</v>
      </c>
      <c r="H8" s="37" t="s">
        <v>84</v>
      </c>
      <c r="I8" s="37" t="s">
        <v>84</v>
      </c>
      <c r="J8" s="37" t="s">
        <v>84</v>
      </c>
      <c r="K8" s="37" t="s">
        <v>84</v>
      </c>
      <c r="L8" s="37" t="s">
        <v>84</v>
      </c>
      <c r="M8" s="37" t="s">
        <v>84</v>
      </c>
      <c r="N8" s="37" t="s">
        <v>84</v>
      </c>
      <c r="O8" s="37" t="s">
        <v>84</v>
      </c>
      <c r="P8" s="37" t="s">
        <v>84</v>
      </c>
      <c r="Q8" s="37" t="s">
        <v>84</v>
      </c>
      <c r="R8" s="37" t="s">
        <v>84</v>
      </c>
      <c r="S8" s="37" t="s">
        <v>84</v>
      </c>
      <c r="T8" s="37" t="s">
        <v>84</v>
      </c>
      <c r="U8" s="37" t="s">
        <v>84</v>
      </c>
      <c r="V8" s="37" t="s">
        <v>84</v>
      </c>
      <c r="W8" s="37" t="s">
        <v>84</v>
      </c>
    </row>
    <row r="9" s="360" customFormat="1" ht="30" customHeight="1" spans="1:23">
      <c r="A9" s="173" t="s">
        <v>19</v>
      </c>
      <c r="B9" s="166" t="s">
        <v>84</v>
      </c>
      <c r="C9" s="166" t="s">
        <v>84</v>
      </c>
      <c r="D9" s="166" t="s">
        <v>84</v>
      </c>
      <c r="E9" s="166" t="s">
        <v>84</v>
      </c>
      <c r="F9" s="166" t="s">
        <v>84</v>
      </c>
      <c r="G9" s="166" t="s">
        <v>84</v>
      </c>
      <c r="H9" s="166" t="s">
        <v>84</v>
      </c>
      <c r="I9" s="166" t="s">
        <v>84</v>
      </c>
      <c r="J9" s="166" t="s">
        <v>84</v>
      </c>
      <c r="K9" s="166" t="s">
        <v>84</v>
      </c>
      <c r="L9" s="166" t="s">
        <v>84</v>
      </c>
      <c r="M9" s="166" t="s">
        <v>84</v>
      </c>
      <c r="N9" s="166" t="s">
        <v>84</v>
      </c>
      <c r="O9" s="166" t="s">
        <v>84</v>
      </c>
      <c r="P9" s="166" t="s">
        <v>84</v>
      </c>
      <c r="Q9" s="166" t="s">
        <v>84</v>
      </c>
      <c r="R9" s="166" t="s">
        <v>84</v>
      </c>
      <c r="S9" s="166" t="s">
        <v>84</v>
      </c>
      <c r="T9" s="166" t="s">
        <v>84</v>
      </c>
      <c r="U9" s="166" t="s">
        <v>84</v>
      </c>
      <c r="V9" s="166" t="s">
        <v>84</v>
      </c>
      <c r="W9" s="166" t="s">
        <v>84</v>
      </c>
    </row>
    <row r="10" s="360" customFormat="1" ht="30" customHeight="1" spans="1:23">
      <c r="A10" s="38" t="s">
        <v>26</v>
      </c>
      <c r="B10" s="37" t="s">
        <v>84</v>
      </c>
      <c r="C10" s="37" t="s">
        <v>84</v>
      </c>
      <c r="D10" s="37" t="s">
        <v>84</v>
      </c>
      <c r="E10" s="37" t="s">
        <v>84</v>
      </c>
      <c r="F10" s="37" t="s">
        <v>84</v>
      </c>
      <c r="G10" s="37" t="s">
        <v>84</v>
      </c>
      <c r="H10" s="37" t="s">
        <v>84</v>
      </c>
      <c r="I10" s="37" t="s">
        <v>114</v>
      </c>
      <c r="J10" s="37" t="s">
        <v>84</v>
      </c>
      <c r="K10" s="37" t="s">
        <v>84</v>
      </c>
      <c r="L10" s="37" t="s">
        <v>84</v>
      </c>
      <c r="M10" s="37" t="s">
        <v>84</v>
      </c>
      <c r="N10" s="37" t="s">
        <v>84</v>
      </c>
      <c r="O10" s="37" t="s">
        <v>84</v>
      </c>
      <c r="P10" s="37" t="s">
        <v>84</v>
      </c>
      <c r="Q10" s="37" t="s">
        <v>84</v>
      </c>
      <c r="R10" s="37" t="s">
        <v>84</v>
      </c>
      <c r="S10" s="37" t="s">
        <v>84</v>
      </c>
      <c r="T10" s="37" t="s">
        <v>84</v>
      </c>
      <c r="U10" s="37" t="s">
        <v>84</v>
      </c>
      <c r="V10" s="37" t="s">
        <v>84</v>
      </c>
      <c r="W10" s="37" t="s">
        <v>84</v>
      </c>
    </row>
    <row r="11" s="360" customFormat="1" ht="30" customHeight="1" spans="1:23">
      <c r="A11" s="173" t="s">
        <v>27</v>
      </c>
      <c r="B11" s="166" t="s">
        <v>84</v>
      </c>
      <c r="C11" s="166" t="s">
        <v>84</v>
      </c>
      <c r="D11" s="166" t="s">
        <v>84</v>
      </c>
      <c r="E11" s="166" t="s">
        <v>84</v>
      </c>
      <c r="F11" s="166" t="s">
        <v>84</v>
      </c>
      <c r="G11" s="166" t="s">
        <v>84</v>
      </c>
      <c r="H11" s="166" t="s">
        <v>84</v>
      </c>
      <c r="I11" s="166" t="s">
        <v>84</v>
      </c>
      <c r="J11" s="166" t="s">
        <v>84</v>
      </c>
      <c r="K11" s="166" t="s">
        <v>84</v>
      </c>
      <c r="L11" s="166" t="s">
        <v>84</v>
      </c>
      <c r="M11" s="166" t="s">
        <v>84</v>
      </c>
      <c r="N11" s="166" t="s">
        <v>84</v>
      </c>
      <c r="O11" s="166" t="s">
        <v>84</v>
      </c>
      <c r="P11" s="166" t="s">
        <v>84</v>
      </c>
      <c r="Q11" s="166" t="s">
        <v>84</v>
      </c>
      <c r="R11" s="166" t="s">
        <v>84</v>
      </c>
      <c r="S11" s="166" t="s">
        <v>84</v>
      </c>
      <c r="T11" s="166" t="s">
        <v>84</v>
      </c>
      <c r="U11" s="166" t="s">
        <v>84</v>
      </c>
      <c r="V11" s="166" t="s">
        <v>84</v>
      </c>
      <c r="W11" s="166" t="s">
        <v>84</v>
      </c>
    </row>
    <row r="12" s="360" customFormat="1" ht="30" customHeight="1" spans="1:23">
      <c r="A12" s="38" t="s">
        <v>22</v>
      </c>
      <c r="B12" s="37" t="s">
        <v>84</v>
      </c>
      <c r="C12" s="37" t="s">
        <v>84</v>
      </c>
      <c r="D12" s="37" t="s">
        <v>84</v>
      </c>
      <c r="E12" s="37" t="s">
        <v>84</v>
      </c>
      <c r="F12" s="37" t="s">
        <v>84</v>
      </c>
      <c r="G12" s="37" t="s">
        <v>84</v>
      </c>
      <c r="H12" s="37" t="s">
        <v>84</v>
      </c>
      <c r="I12" s="37" t="s">
        <v>84</v>
      </c>
      <c r="J12" s="37" t="s">
        <v>84</v>
      </c>
      <c r="K12" s="37" t="s">
        <v>84</v>
      </c>
      <c r="L12" s="37" t="s">
        <v>84</v>
      </c>
      <c r="M12" s="37" t="s">
        <v>84</v>
      </c>
      <c r="N12" s="37" t="s">
        <v>84</v>
      </c>
      <c r="O12" s="37" t="s">
        <v>84</v>
      </c>
      <c r="P12" s="37" t="s">
        <v>84</v>
      </c>
      <c r="Q12" s="37" t="s">
        <v>84</v>
      </c>
      <c r="R12" s="37" t="s">
        <v>84</v>
      </c>
      <c r="S12" s="37" t="s">
        <v>84</v>
      </c>
      <c r="T12" s="37" t="s">
        <v>84</v>
      </c>
      <c r="U12" s="37" t="s">
        <v>84</v>
      </c>
      <c r="V12" s="37" t="s">
        <v>84</v>
      </c>
      <c r="W12" s="37" t="s">
        <v>84</v>
      </c>
    </row>
    <row r="13" s="360" customFormat="1" ht="30" customHeight="1" spans="1:23">
      <c r="A13" s="173" t="s">
        <v>30</v>
      </c>
      <c r="B13" s="166" t="s">
        <v>84</v>
      </c>
      <c r="C13" s="166" t="s">
        <v>84</v>
      </c>
      <c r="D13" s="166" t="s">
        <v>84</v>
      </c>
      <c r="E13" s="166" t="s">
        <v>84</v>
      </c>
      <c r="F13" s="166" t="s">
        <v>84</v>
      </c>
      <c r="G13" s="166" t="s">
        <v>84</v>
      </c>
      <c r="H13" s="166" t="s">
        <v>84</v>
      </c>
      <c r="I13" s="166" t="s">
        <v>84</v>
      </c>
      <c r="J13" s="166" t="s">
        <v>84</v>
      </c>
      <c r="K13" s="166" t="s">
        <v>84</v>
      </c>
      <c r="L13" s="166" t="s">
        <v>84</v>
      </c>
      <c r="M13" s="166" t="s">
        <v>84</v>
      </c>
      <c r="N13" s="166" t="s">
        <v>84</v>
      </c>
      <c r="O13" s="166" t="s">
        <v>84</v>
      </c>
      <c r="P13" s="166" t="s">
        <v>84</v>
      </c>
      <c r="Q13" s="166" t="s">
        <v>84</v>
      </c>
      <c r="R13" s="166" t="s">
        <v>84</v>
      </c>
      <c r="S13" s="166" t="s">
        <v>84</v>
      </c>
      <c r="T13" s="166" t="s">
        <v>84</v>
      </c>
      <c r="U13" s="166" t="s">
        <v>84</v>
      </c>
      <c r="V13" s="166" t="s">
        <v>84</v>
      </c>
      <c r="W13" s="166" t="s">
        <v>84</v>
      </c>
    </row>
    <row r="14" s="360" customFormat="1" ht="30" customHeight="1" spans="1:23">
      <c r="A14" s="38" t="s">
        <v>21</v>
      </c>
      <c r="B14" s="37" t="s">
        <v>84</v>
      </c>
      <c r="C14" s="37" t="s">
        <v>84</v>
      </c>
      <c r="D14" s="37" t="s">
        <v>84</v>
      </c>
      <c r="E14" s="37" t="s">
        <v>84</v>
      </c>
      <c r="F14" s="37" t="s">
        <v>84</v>
      </c>
      <c r="G14" s="37" t="s">
        <v>84</v>
      </c>
      <c r="H14" s="37" t="s">
        <v>84</v>
      </c>
      <c r="I14" s="37" t="s">
        <v>84</v>
      </c>
      <c r="J14" s="37" t="s">
        <v>84</v>
      </c>
      <c r="K14" s="37" t="s">
        <v>84</v>
      </c>
      <c r="L14" s="37" t="s">
        <v>84</v>
      </c>
      <c r="M14" s="37" t="s">
        <v>84</v>
      </c>
      <c r="N14" s="37" t="s">
        <v>84</v>
      </c>
      <c r="O14" s="37" t="s">
        <v>84</v>
      </c>
      <c r="P14" s="37" t="s">
        <v>84</v>
      </c>
      <c r="Q14" s="37" t="s">
        <v>84</v>
      </c>
      <c r="R14" s="37" t="s">
        <v>84</v>
      </c>
      <c r="S14" s="37" t="s">
        <v>84</v>
      </c>
      <c r="T14" s="37" t="s">
        <v>84</v>
      </c>
      <c r="U14" s="37" t="s">
        <v>84</v>
      </c>
      <c r="V14" s="37" t="s">
        <v>84</v>
      </c>
      <c r="W14" s="37" t="s">
        <v>84</v>
      </c>
    </row>
    <row r="15" s="360" customFormat="1" ht="30" customHeight="1" spans="1:23">
      <c r="A15" s="173" t="s">
        <v>20</v>
      </c>
      <c r="B15" s="166" t="s">
        <v>84</v>
      </c>
      <c r="C15" s="166" t="s">
        <v>84</v>
      </c>
      <c r="D15" s="166" t="s">
        <v>84</v>
      </c>
      <c r="E15" s="166" t="s">
        <v>84</v>
      </c>
      <c r="F15" s="166" t="s">
        <v>84</v>
      </c>
      <c r="G15" s="166" t="s">
        <v>84</v>
      </c>
      <c r="H15" s="166" t="s">
        <v>84</v>
      </c>
      <c r="I15" s="166" t="s">
        <v>84</v>
      </c>
      <c r="J15" s="166" t="s">
        <v>84</v>
      </c>
      <c r="K15" s="166" t="s">
        <v>84</v>
      </c>
      <c r="L15" s="166" t="s">
        <v>84</v>
      </c>
      <c r="M15" s="166" t="s">
        <v>84</v>
      </c>
      <c r="N15" s="166" t="s">
        <v>84</v>
      </c>
      <c r="O15" s="166" t="s">
        <v>84</v>
      </c>
      <c r="P15" s="166" t="s">
        <v>84</v>
      </c>
      <c r="Q15" s="166" t="s">
        <v>84</v>
      </c>
      <c r="R15" s="166" t="s">
        <v>84</v>
      </c>
      <c r="S15" s="166" t="s">
        <v>84</v>
      </c>
      <c r="T15" s="166" t="s">
        <v>84</v>
      </c>
      <c r="U15" s="166" t="s">
        <v>84</v>
      </c>
      <c r="V15" s="166" t="s">
        <v>84</v>
      </c>
      <c r="W15" s="166" t="s">
        <v>84</v>
      </c>
    </row>
    <row r="16" s="360" customFormat="1" ht="30" customHeight="1" spans="1:23">
      <c r="A16" s="38" t="s">
        <v>28</v>
      </c>
      <c r="B16" s="37" t="s">
        <v>84</v>
      </c>
      <c r="C16" s="37" t="s">
        <v>84</v>
      </c>
      <c r="D16" s="37" t="s">
        <v>84</v>
      </c>
      <c r="E16" s="37" t="s">
        <v>84</v>
      </c>
      <c r="F16" s="37" t="s">
        <v>84</v>
      </c>
      <c r="G16" s="37" t="s">
        <v>84</v>
      </c>
      <c r="H16" s="37" t="s">
        <v>84</v>
      </c>
      <c r="I16" s="37" t="s">
        <v>84</v>
      </c>
      <c r="J16" s="37" t="s">
        <v>84</v>
      </c>
      <c r="K16" s="37" t="s">
        <v>84</v>
      </c>
      <c r="L16" s="37" t="s">
        <v>84</v>
      </c>
      <c r="M16" s="37" t="s">
        <v>84</v>
      </c>
      <c r="N16" s="37" t="s">
        <v>84</v>
      </c>
      <c r="O16" s="37" t="s">
        <v>84</v>
      </c>
      <c r="P16" s="37" t="s">
        <v>84</v>
      </c>
      <c r="Q16" s="37" t="s">
        <v>84</v>
      </c>
      <c r="R16" s="37" t="s">
        <v>84</v>
      </c>
      <c r="S16" s="37" t="s">
        <v>84</v>
      </c>
      <c r="T16" s="37" t="s">
        <v>84</v>
      </c>
      <c r="U16" s="37" t="s">
        <v>84</v>
      </c>
      <c r="V16" s="37" t="s">
        <v>84</v>
      </c>
      <c r="W16" s="37" t="s">
        <v>84</v>
      </c>
    </row>
    <row r="17" s="360" customFormat="1" ht="30" customHeight="1" spans="1:23">
      <c r="A17" s="173" t="s">
        <v>24</v>
      </c>
      <c r="B17" s="166" t="s">
        <v>84</v>
      </c>
      <c r="C17" s="166" t="s">
        <v>84</v>
      </c>
      <c r="D17" s="166" t="s">
        <v>84</v>
      </c>
      <c r="E17" s="166" t="s">
        <v>84</v>
      </c>
      <c r="F17" s="166" t="s">
        <v>84</v>
      </c>
      <c r="G17" s="166" t="s">
        <v>84</v>
      </c>
      <c r="H17" s="166" t="s">
        <v>84</v>
      </c>
      <c r="I17" s="166" t="s">
        <v>84</v>
      </c>
      <c r="J17" s="166" t="s">
        <v>84</v>
      </c>
      <c r="K17" s="166" t="s">
        <v>84</v>
      </c>
      <c r="L17" s="166" t="s">
        <v>84</v>
      </c>
      <c r="M17" s="166" t="s">
        <v>84</v>
      </c>
      <c r="N17" s="166" t="s">
        <v>84</v>
      </c>
      <c r="O17" s="166" t="s">
        <v>84</v>
      </c>
      <c r="P17" s="166" t="s">
        <v>84</v>
      </c>
      <c r="Q17" s="166" t="s">
        <v>84</v>
      </c>
      <c r="R17" s="166" t="s">
        <v>84</v>
      </c>
      <c r="S17" s="166" t="s">
        <v>84</v>
      </c>
      <c r="T17" s="166" t="s">
        <v>84</v>
      </c>
      <c r="U17" s="166" t="s">
        <v>84</v>
      </c>
      <c r="V17" s="166" t="s">
        <v>84</v>
      </c>
      <c r="W17" s="166" t="s">
        <v>84</v>
      </c>
    </row>
    <row r="18" s="169" customFormat="1" ht="31" customHeight="1" spans="1:23">
      <c r="A18" s="366" t="s">
        <v>141</v>
      </c>
      <c r="B18" s="164"/>
      <c r="C18" s="164"/>
      <c r="D18" s="164"/>
      <c r="E18" s="164"/>
      <c r="F18" s="164"/>
      <c r="G18" s="164"/>
      <c r="H18" s="164"/>
      <c r="I18" s="164"/>
      <c r="J18" s="164"/>
      <c r="K18" s="164"/>
      <c r="L18" s="164"/>
      <c r="M18" s="164"/>
      <c r="N18" s="164"/>
      <c r="O18" s="164"/>
      <c r="P18" s="164"/>
      <c r="Q18" s="164"/>
      <c r="R18" s="164"/>
      <c r="S18" s="164"/>
      <c r="T18" s="164"/>
      <c r="U18" s="164"/>
      <c r="V18" s="164"/>
      <c r="W18" s="164"/>
    </row>
  </sheetData>
  <mergeCells count="4">
    <mergeCell ref="A1:W1"/>
    <mergeCell ref="B2:W2"/>
    <mergeCell ref="A18:W18"/>
    <mergeCell ref="A2:A3"/>
  </mergeCells>
  <pageMargins left="0.354166666666667" right="0.236111111111111" top="0.432638888888889" bottom="0.24" header="0.27" footer="0.31496062992126"/>
  <pageSetup paperSize="9" scale="9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T6" sqref="T6"/>
    </sheetView>
  </sheetViews>
  <sheetFormatPr defaultColWidth="9" defaultRowHeight="13.5"/>
  <cols>
    <col min="1" max="1" width="9" style="169"/>
    <col min="2" max="2" width="9.5" style="169" customWidth="1"/>
    <col min="3" max="3" width="11.25" style="169" customWidth="1"/>
    <col min="4" max="4" width="14.25" style="169" customWidth="1"/>
    <col min="5" max="5" width="9.625" style="169" customWidth="1"/>
    <col min="6" max="6" width="11.375" style="169" customWidth="1"/>
    <col min="7" max="7" width="10.875" style="169" customWidth="1"/>
    <col min="8" max="8" width="9.75" style="169" customWidth="1"/>
    <col min="9" max="9" width="11.75" style="169" customWidth="1"/>
    <col min="10" max="10" width="10.375" style="169" customWidth="1"/>
    <col min="11" max="11" width="16.875" style="169" customWidth="1"/>
    <col min="12" max="12" width="15.75" style="169" customWidth="1"/>
  </cols>
  <sheetData>
    <row r="1" customFormat="1" ht="22.5" customHeight="1" spans="1:12">
      <c r="A1" s="349" t="s">
        <v>142</v>
      </c>
      <c r="B1" s="349"/>
      <c r="C1" s="349"/>
      <c r="D1" s="349"/>
      <c r="E1" s="349"/>
      <c r="F1" s="349"/>
      <c r="G1" s="349"/>
      <c r="H1" s="349"/>
      <c r="I1" s="349"/>
      <c r="J1" s="349"/>
      <c r="K1" s="349"/>
      <c r="L1" s="349"/>
    </row>
    <row r="2" s="348" customFormat="1" ht="27" customHeight="1" spans="1:12">
      <c r="A2" s="350" t="s">
        <v>66</v>
      </c>
      <c r="B2" s="351" t="s">
        <v>143</v>
      </c>
      <c r="C2" s="352"/>
      <c r="D2" s="352"/>
      <c r="E2" s="352"/>
      <c r="F2" s="353"/>
      <c r="G2" s="354" t="s">
        <v>144</v>
      </c>
      <c r="H2" s="355"/>
      <c r="I2" s="355"/>
      <c r="J2" s="355"/>
      <c r="K2" s="355"/>
      <c r="L2" s="358" t="s">
        <v>145</v>
      </c>
    </row>
    <row r="3" s="348" customFormat="1" ht="45" customHeight="1" spans="1:12">
      <c r="A3" s="356"/>
      <c r="B3" s="357" t="s">
        <v>146</v>
      </c>
      <c r="C3" s="357" t="s">
        <v>147</v>
      </c>
      <c r="D3" s="357" t="s">
        <v>148</v>
      </c>
      <c r="E3" s="357" t="s">
        <v>149</v>
      </c>
      <c r="F3" s="357" t="s">
        <v>150</v>
      </c>
      <c r="G3" s="357" t="s">
        <v>151</v>
      </c>
      <c r="H3" s="357" t="s">
        <v>152</v>
      </c>
      <c r="I3" s="357" t="s">
        <v>153</v>
      </c>
      <c r="J3" s="357" t="s">
        <v>154</v>
      </c>
      <c r="K3" s="357" t="s">
        <v>155</v>
      </c>
      <c r="L3" s="359"/>
    </row>
    <row r="4" s="177" customFormat="1" ht="26.1" customHeight="1" spans="1:12">
      <c r="A4" s="38" t="s">
        <v>22</v>
      </c>
      <c r="B4" s="37" t="s">
        <v>84</v>
      </c>
      <c r="C4" s="37" t="s">
        <v>84</v>
      </c>
      <c r="D4" s="37" t="s">
        <v>84</v>
      </c>
      <c r="E4" s="37" t="s">
        <v>84</v>
      </c>
      <c r="F4" s="37" t="s">
        <v>84</v>
      </c>
      <c r="G4" s="37" t="s">
        <v>84</v>
      </c>
      <c r="H4" s="37" t="s">
        <v>84</v>
      </c>
      <c r="I4" s="37" t="s">
        <v>84</v>
      </c>
      <c r="J4" s="37" t="s">
        <v>84</v>
      </c>
      <c r="K4" s="37" t="s">
        <v>84</v>
      </c>
      <c r="L4" s="37">
        <v>98</v>
      </c>
    </row>
    <row r="5" s="177" customFormat="1" ht="26.1" customHeight="1" spans="1:12">
      <c r="A5" s="173" t="s">
        <v>17</v>
      </c>
      <c r="B5" s="166" t="s">
        <v>84</v>
      </c>
      <c r="C5" s="166" t="s">
        <v>84</v>
      </c>
      <c r="D5" s="166" t="s">
        <v>84</v>
      </c>
      <c r="E5" s="166" t="s">
        <v>84</v>
      </c>
      <c r="F5" s="166" t="s">
        <v>84</v>
      </c>
      <c r="G5" s="166" t="s">
        <v>84</v>
      </c>
      <c r="H5" s="166" t="s">
        <v>84</v>
      </c>
      <c r="I5" s="166" t="s">
        <v>84</v>
      </c>
      <c r="J5" s="166" t="s">
        <v>84</v>
      </c>
      <c r="K5" s="166" t="s">
        <v>84</v>
      </c>
      <c r="L5" s="166">
        <v>97</v>
      </c>
    </row>
    <row r="6" s="177" customFormat="1" ht="26.1" customHeight="1" spans="1:12">
      <c r="A6" s="38" t="s">
        <v>23</v>
      </c>
      <c r="B6" s="37" t="s">
        <v>84</v>
      </c>
      <c r="C6" s="37" t="s">
        <v>84</v>
      </c>
      <c r="D6" s="37" t="s">
        <v>84</v>
      </c>
      <c r="E6" s="37" t="s">
        <v>84</v>
      </c>
      <c r="F6" s="37" t="s">
        <v>114</v>
      </c>
      <c r="G6" s="37" t="s">
        <v>84</v>
      </c>
      <c r="H6" s="37" t="s">
        <v>84</v>
      </c>
      <c r="I6" s="37" t="s">
        <v>84</v>
      </c>
      <c r="J6" s="37" t="s">
        <v>84</v>
      </c>
      <c r="K6" s="37" t="s">
        <v>84</v>
      </c>
      <c r="L6" s="37">
        <v>97</v>
      </c>
    </row>
    <row r="7" s="177" customFormat="1" ht="26.1" customHeight="1" spans="1:12">
      <c r="A7" s="173" t="s">
        <v>21</v>
      </c>
      <c r="B7" s="166" t="s">
        <v>84</v>
      </c>
      <c r="C7" s="166" t="s">
        <v>84</v>
      </c>
      <c r="D7" s="166" t="s">
        <v>84</v>
      </c>
      <c r="E7" s="166" t="s">
        <v>84</v>
      </c>
      <c r="F7" s="166" t="s">
        <v>84</v>
      </c>
      <c r="G7" s="166" t="s">
        <v>84</v>
      </c>
      <c r="H7" s="166" t="s">
        <v>84</v>
      </c>
      <c r="I7" s="166" t="s">
        <v>84</v>
      </c>
      <c r="J7" s="166" t="s">
        <v>84</v>
      </c>
      <c r="K7" s="166" t="s">
        <v>84</v>
      </c>
      <c r="L7" s="166">
        <v>97</v>
      </c>
    </row>
    <row r="8" s="177" customFormat="1" ht="26.1" customHeight="1" spans="1:12">
      <c r="A8" s="38" t="s">
        <v>28</v>
      </c>
      <c r="B8" s="37" t="s">
        <v>84</v>
      </c>
      <c r="C8" s="37" t="s">
        <v>84</v>
      </c>
      <c r="D8" s="37" t="s">
        <v>84</v>
      </c>
      <c r="E8" s="37" t="s">
        <v>84</v>
      </c>
      <c r="F8" s="37" t="s">
        <v>84</v>
      </c>
      <c r="G8" s="37" t="s">
        <v>84</v>
      </c>
      <c r="H8" s="37" t="s">
        <v>84</v>
      </c>
      <c r="I8" s="37" t="s">
        <v>114</v>
      </c>
      <c r="J8" s="37" t="s">
        <v>84</v>
      </c>
      <c r="K8" s="37" t="s">
        <v>84</v>
      </c>
      <c r="L8" s="37">
        <v>97</v>
      </c>
    </row>
    <row r="9" s="177" customFormat="1" ht="26.1" customHeight="1" spans="1:12">
      <c r="A9" s="173" t="s">
        <v>64</v>
      </c>
      <c r="B9" s="166" t="s">
        <v>84</v>
      </c>
      <c r="C9" s="166" t="s">
        <v>84</v>
      </c>
      <c r="D9" s="166" t="s">
        <v>84</v>
      </c>
      <c r="E9" s="166" t="s">
        <v>84</v>
      </c>
      <c r="F9" s="166" t="s">
        <v>84</v>
      </c>
      <c r="G9" s="166" t="s">
        <v>84</v>
      </c>
      <c r="H9" s="166" t="s">
        <v>84</v>
      </c>
      <c r="I9" s="166" t="s">
        <v>84</v>
      </c>
      <c r="J9" s="166" t="s">
        <v>84</v>
      </c>
      <c r="K9" s="166" t="s">
        <v>84</v>
      </c>
      <c r="L9" s="166">
        <v>99</v>
      </c>
    </row>
    <row r="10" s="177" customFormat="1" ht="26.1" customHeight="1" spans="1:12">
      <c r="A10" s="38" t="s">
        <v>18</v>
      </c>
      <c r="B10" s="37" t="s">
        <v>84</v>
      </c>
      <c r="C10" s="37" t="s">
        <v>84</v>
      </c>
      <c r="D10" s="37" t="s">
        <v>84</v>
      </c>
      <c r="E10" s="37" t="s">
        <v>84</v>
      </c>
      <c r="F10" s="37" t="s">
        <v>114</v>
      </c>
      <c r="G10" s="37" t="s">
        <v>84</v>
      </c>
      <c r="H10" s="37" t="s">
        <v>84</v>
      </c>
      <c r="I10" s="37" t="s">
        <v>84</v>
      </c>
      <c r="J10" s="37" t="s">
        <v>84</v>
      </c>
      <c r="K10" s="37" t="s">
        <v>84</v>
      </c>
      <c r="L10" s="37">
        <v>98</v>
      </c>
    </row>
    <row r="11" s="177" customFormat="1" ht="26.1" customHeight="1" spans="1:12">
      <c r="A11" s="173" t="s">
        <v>25</v>
      </c>
      <c r="B11" s="166" t="s">
        <v>84</v>
      </c>
      <c r="C11" s="166" t="s">
        <v>84</v>
      </c>
      <c r="D11" s="166" t="s">
        <v>84</v>
      </c>
      <c r="E11" s="166" t="s">
        <v>84</v>
      </c>
      <c r="F11" s="166" t="s">
        <v>114</v>
      </c>
      <c r="G11" s="166" t="s">
        <v>84</v>
      </c>
      <c r="H11" s="166" t="s">
        <v>84</v>
      </c>
      <c r="I11" s="166" t="s">
        <v>84</v>
      </c>
      <c r="J11" s="166" t="s">
        <v>84</v>
      </c>
      <c r="K11" s="166" t="s">
        <v>84</v>
      </c>
      <c r="L11" s="166">
        <v>92</v>
      </c>
    </row>
    <row r="12" s="177" customFormat="1" ht="26.1" customHeight="1" spans="1:12">
      <c r="A12" s="38" t="s">
        <v>26</v>
      </c>
      <c r="B12" s="37" t="s">
        <v>84</v>
      </c>
      <c r="C12" s="37" t="s">
        <v>84</v>
      </c>
      <c r="D12" s="37" t="s">
        <v>84</v>
      </c>
      <c r="E12" s="37" t="s">
        <v>84</v>
      </c>
      <c r="F12" s="37" t="s">
        <v>84</v>
      </c>
      <c r="G12" s="37" t="s">
        <v>84</v>
      </c>
      <c r="H12" s="37" t="s">
        <v>84</v>
      </c>
      <c r="I12" s="37" t="s">
        <v>114</v>
      </c>
      <c r="J12" s="37" t="s">
        <v>84</v>
      </c>
      <c r="K12" s="37" t="s">
        <v>84</v>
      </c>
      <c r="L12" s="37">
        <v>92</v>
      </c>
    </row>
    <row r="13" s="177" customFormat="1" ht="26.1" customHeight="1" spans="1:12">
      <c r="A13" s="173" t="s">
        <v>20</v>
      </c>
      <c r="B13" s="166" t="s">
        <v>84</v>
      </c>
      <c r="C13" s="166" t="s">
        <v>84</v>
      </c>
      <c r="D13" s="166" t="s">
        <v>84</v>
      </c>
      <c r="E13" s="166" t="s">
        <v>84</v>
      </c>
      <c r="F13" s="166" t="s">
        <v>84</v>
      </c>
      <c r="G13" s="166" t="s">
        <v>84</v>
      </c>
      <c r="H13" s="166" t="s">
        <v>84</v>
      </c>
      <c r="I13" s="166" t="s">
        <v>84</v>
      </c>
      <c r="J13" s="166" t="s">
        <v>84</v>
      </c>
      <c r="K13" s="166" t="s">
        <v>84</v>
      </c>
      <c r="L13" s="166">
        <v>97</v>
      </c>
    </row>
    <row r="14" s="177" customFormat="1" ht="26.1" customHeight="1" spans="1:12">
      <c r="A14" s="38" t="s">
        <v>30</v>
      </c>
      <c r="B14" s="37" t="s">
        <v>84</v>
      </c>
      <c r="C14" s="37" t="s">
        <v>84</v>
      </c>
      <c r="D14" s="37" t="s">
        <v>84</v>
      </c>
      <c r="E14" s="37" t="s">
        <v>84</v>
      </c>
      <c r="F14" s="37" t="s">
        <v>114</v>
      </c>
      <c r="G14" s="37" t="s">
        <v>84</v>
      </c>
      <c r="H14" s="37" t="s">
        <v>84</v>
      </c>
      <c r="I14" s="37" t="s">
        <v>84</v>
      </c>
      <c r="J14" s="37" t="s">
        <v>84</v>
      </c>
      <c r="K14" s="37" t="s">
        <v>84</v>
      </c>
      <c r="L14" s="37">
        <v>90</v>
      </c>
    </row>
    <row r="15" s="177" customFormat="1" ht="26.1" customHeight="1" spans="1:12">
      <c r="A15" s="173" t="s">
        <v>19</v>
      </c>
      <c r="B15" s="166" t="s">
        <v>84</v>
      </c>
      <c r="C15" s="166" t="s">
        <v>84</v>
      </c>
      <c r="D15" s="166" t="s">
        <v>84</v>
      </c>
      <c r="E15" s="166" t="s">
        <v>84</v>
      </c>
      <c r="F15" s="166" t="s">
        <v>114</v>
      </c>
      <c r="G15" s="174" t="s">
        <v>84</v>
      </c>
      <c r="H15" s="174" t="s">
        <v>84</v>
      </c>
      <c r="I15" s="174" t="s">
        <v>84</v>
      </c>
      <c r="J15" s="166" t="s">
        <v>84</v>
      </c>
      <c r="K15" s="166" t="s">
        <v>84</v>
      </c>
      <c r="L15" s="166">
        <v>95</v>
      </c>
    </row>
    <row r="16" s="177" customFormat="1" ht="26.1" customHeight="1" spans="1:12">
      <c r="A16" s="38" t="s">
        <v>24</v>
      </c>
      <c r="B16" s="37" t="s">
        <v>84</v>
      </c>
      <c r="C16" s="37" t="s">
        <v>84</v>
      </c>
      <c r="D16" s="37" t="s">
        <v>84</v>
      </c>
      <c r="E16" s="37" t="s">
        <v>84</v>
      </c>
      <c r="F16" s="37" t="s">
        <v>114</v>
      </c>
      <c r="G16" s="37" t="s">
        <v>84</v>
      </c>
      <c r="H16" s="37" t="s">
        <v>84</v>
      </c>
      <c r="I16" s="37" t="s">
        <v>84</v>
      </c>
      <c r="J16" s="37" t="s">
        <v>84</v>
      </c>
      <c r="K16" s="37" t="s">
        <v>84</v>
      </c>
      <c r="L16" s="37">
        <v>94</v>
      </c>
    </row>
    <row r="17" s="177" customFormat="1" ht="26.1" customHeight="1" spans="1:12">
      <c r="A17" s="173" t="s">
        <v>27</v>
      </c>
      <c r="B17" s="166" t="s">
        <v>84</v>
      </c>
      <c r="C17" s="166" t="s">
        <v>84</v>
      </c>
      <c r="D17" s="166" t="s">
        <v>84</v>
      </c>
      <c r="E17" s="166" t="s">
        <v>84</v>
      </c>
      <c r="F17" s="166" t="s">
        <v>84</v>
      </c>
      <c r="G17" s="166" t="s">
        <v>84</v>
      </c>
      <c r="H17" s="166" t="s">
        <v>84</v>
      </c>
      <c r="I17" s="166" t="s">
        <v>114</v>
      </c>
      <c r="J17" s="166" t="s">
        <v>84</v>
      </c>
      <c r="K17" s="166" t="s">
        <v>84</v>
      </c>
      <c r="L17" s="166">
        <v>92</v>
      </c>
    </row>
    <row r="18" s="348" customFormat="1" ht="96" customHeight="1" spans="1:12">
      <c r="A18" s="114" t="s">
        <v>156</v>
      </c>
      <c r="B18" s="114"/>
      <c r="C18" s="114"/>
      <c r="D18" s="114"/>
      <c r="E18" s="114"/>
      <c r="F18" s="114"/>
      <c r="G18" s="114"/>
      <c r="H18" s="114"/>
      <c r="I18" s="114"/>
      <c r="J18" s="114"/>
      <c r="K18" s="114"/>
      <c r="L18" s="114"/>
    </row>
  </sheetData>
  <mergeCells count="6">
    <mergeCell ref="A1:L1"/>
    <mergeCell ref="B2:F2"/>
    <mergeCell ref="G2:K2"/>
    <mergeCell ref="A18:L18"/>
    <mergeCell ref="A2:A3"/>
    <mergeCell ref="L2:L3"/>
  </mergeCells>
  <pageMargins left="0.48" right="0.35" top="0.17" bottom="0.16" header="0.18" footer="0.16"/>
  <pageSetup paperSize="9"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1" sqref="D11"/>
    </sheetView>
  </sheetViews>
  <sheetFormatPr defaultColWidth="9" defaultRowHeight="13.5" outlineLevelCol="3"/>
  <cols>
    <col min="1" max="1" width="33" style="170" customWidth="1"/>
    <col min="2" max="2" width="36.5583333333333" style="170" customWidth="1"/>
    <col min="3" max="4" width="34.5" style="170" customWidth="1"/>
    <col min="5" max="16384" width="9" style="170"/>
  </cols>
  <sheetData>
    <row r="1" ht="51" customHeight="1" spans="1:4">
      <c r="A1" s="341" t="s">
        <v>157</v>
      </c>
      <c r="B1" s="341"/>
      <c r="C1" s="341"/>
      <c r="D1" s="341"/>
    </row>
    <row r="2" ht="40.5" spans="1:4">
      <c r="A2" s="347" t="s">
        <v>158</v>
      </c>
      <c r="B2" s="227" t="s">
        <v>159</v>
      </c>
      <c r="C2" s="227" t="s">
        <v>160</v>
      </c>
      <c r="D2" s="227" t="s">
        <v>161</v>
      </c>
    </row>
    <row r="3" ht="30" customHeight="1" spans="1:4">
      <c r="A3" s="38" t="s">
        <v>64</v>
      </c>
      <c r="B3" s="37">
        <v>80</v>
      </c>
      <c r="C3" s="37">
        <v>20</v>
      </c>
      <c r="D3" s="37">
        <v>100</v>
      </c>
    </row>
    <row r="4" ht="30" customHeight="1" spans="1:4">
      <c r="A4" s="173" t="s">
        <v>27</v>
      </c>
      <c r="B4" s="166">
        <v>80</v>
      </c>
      <c r="C4" s="166">
        <v>20</v>
      </c>
      <c r="D4" s="166">
        <v>100</v>
      </c>
    </row>
    <row r="5" ht="30" customHeight="1" spans="1:4">
      <c r="A5" s="38" t="s">
        <v>24</v>
      </c>
      <c r="B5" s="37">
        <v>80</v>
      </c>
      <c r="C5" s="37">
        <v>20</v>
      </c>
      <c r="D5" s="37">
        <v>100</v>
      </c>
    </row>
    <row r="6" ht="30" customHeight="1" spans="1:4">
      <c r="A6" s="173" t="s">
        <v>23</v>
      </c>
      <c r="B6" s="166">
        <v>70.58</v>
      </c>
      <c r="C6" s="166">
        <v>20</v>
      </c>
      <c r="D6" s="166">
        <v>90.58</v>
      </c>
    </row>
    <row r="7" ht="30" customHeight="1" spans="1:4">
      <c r="A7" s="38" t="s">
        <v>30</v>
      </c>
      <c r="B7" s="37">
        <v>80</v>
      </c>
      <c r="C7" s="37">
        <v>20</v>
      </c>
      <c r="D7" s="37">
        <v>100</v>
      </c>
    </row>
    <row r="8" ht="30" customHeight="1" spans="1:4">
      <c r="A8" s="173" t="s">
        <v>25</v>
      </c>
      <c r="B8" s="166">
        <v>80</v>
      </c>
      <c r="C8" s="166">
        <v>20</v>
      </c>
      <c r="D8" s="166">
        <v>100</v>
      </c>
    </row>
    <row r="9" ht="30" customHeight="1" spans="1:4">
      <c r="A9" s="38" t="s">
        <v>20</v>
      </c>
      <c r="B9" s="37">
        <v>80</v>
      </c>
      <c r="C9" s="37">
        <v>20</v>
      </c>
      <c r="D9" s="37">
        <v>100</v>
      </c>
    </row>
    <row r="10" ht="30" customHeight="1" spans="1:4">
      <c r="A10" s="173" t="s">
        <v>21</v>
      </c>
      <c r="B10" s="166">
        <v>80</v>
      </c>
      <c r="C10" s="166">
        <v>20</v>
      </c>
      <c r="D10" s="166">
        <v>100</v>
      </c>
    </row>
    <row r="11" ht="30" customHeight="1" spans="1:4">
      <c r="A11" s="38" t="s">
        <v>18</v>
      </c>
      <c r="B11" s="37">
        <v>76.25</v>
      </c>
      <c r="C11" s="37">
        <v>20</v>
      </c>
      <c r="D11" s="37">
        <v>96.25</v>
      </c>
    </row>
    <row r="12" ht="30" customHeight="1" spans="1:4">
      <c r="A12" s="173" t="s">
        <v>17</v>
      </c>
      <c r="B12" s="166">
        <v>80</v>
      </c>
      <c r="C12" s="166">
        <v>20</v>
      </c>
      <c r="D12" s="166">
        <v>100</v>
      </c>
    </row>
    <row r="13" ht="30" customHeight="1" spans="1:4">
      <c r="A13" s="38" t="s">
        <v>26</v>
      </c>
      <c r="B13" s="37">
        <v>80</v>
      </c>
      <c r="C13" s="37">
        <v>20</v>
      </c>
      <c r="D13" s="37">
        <v>100</v>
      </c>
    </row>
    <row r="14" ht="30" customHeight="1" spans="1:4">
      <c r="A14" s="173" t="s">
        <v>19</v>
      </c>
      <c r="B14" s="166">
        <v>80</v>
      </c>
      <c r="C14" s="166">
        <v>20</v>
      </c>
      <c r="D14" s="166">
        <v>100</v>
      </c>
    </row>
    <row r="15" ht="30" customHeight="1" spans="1:4">
      <c r="A15" s="38" t="s">
        <v>22</v>
      </c>
      <c r="B15" s="37">
        <v>80</v>
      </c>
      <c r="C15" s="37">
        <v>20</v>
      </c>
      <c r="D15" s="37">
        <v>100</v>
      </c>
    </row>
    <row r="16" ht="30" customHeight="1" spans="1:4">
      <c r="A16" s="173" t="s">
        <v>28</v>
      </c>
      <c r="B16" s="166">
        <v>80</v>
      </c>
      <c r="C16" s="166">
        <v>20</v>
      </c>
      <c r="D16" s="166">
        <v>100</v>
      </c>
    </row>
  </sheetData>
  <mergeCells count="1">
    <mergeCell ref="A1:D1"/>
  </mergeCells>
  <pageMargins left="0.472222222222222" right="0.432638888888889" top="0.550694444444444" bottom="0.3" header="0.31496062992126" footer="0.3149606299212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xSplit="1" topLeftCell="B1" activePane="topRight" state="frozen"/>
      <selection/>
      <selection pane="topRight" activeCell="T6" sqref="T6"/>
    </sheetView>
  </sheetViews>
  <sheetFormatPr defaultColWidth="9" defaultRowHeight="13.5"/>
  <cols>
    <col min="1" max="1" width="21.125" customWidth="1"/>
    <col min="2" max="2" width="11.625" customWidth="1"/>
    <col min="3" max="3" width="13.25" customWidth="1"/>
    <col min="4" max="5" width="11.625" customWidth="1"/>
    <col min="6" max="6" width="13.25" customWidth="1"/>
    <col min="7" max="11" width="11.625" customWidth="1"/>
  </cols>
  <sheetData>
    <row r="1" ht="36" customHeight="1" spans="1:11">
      <c r="A1" s="346" t="s">
        <v>162</v>
      </c>
      <c r="B1" s="346"/>
      <c r="C1" s="346"/>
      <c r="D1" s="346"/>
      <c r="E1" s="346"/>
      <c r="F1" s="346"/>
      <c r="G1" s="346"/>
      <c r="H1" s="346"/>
      <c r="I1" s="346"/>
      <c r="J1" s="346"/>
      <c r="K1" s="346"/>
    </row>
    <row r="2" ht="75" customHeight="1" spans="1:11">
      <c r="A2" s="37" t="s">
        <v>163</v>
      </c>
      <c r="B2" s="37" t="s">
        <v>164</v>
      </c>
      <c r="C2" s="37" t="s">
        <v>165</v>
      </c>
      <c r="D2" s="37" t="s">
        <v>166</v>
      </c>
      <c r="E2" s="37" t="s">
        <v>167</v>
      </c>
      <c r="F2" s="37" t="s">
        <v>168</v>
      </c>
      <c r="G2" s="37" t="s">
        <v>169</v>
      </c>
      <c r="H2" s="37" t="s">
        <v>170</v>
      </c>
      <c r="I2" s="37" t="s">
        <v>171</v>
      </c>
      <c r="J2" s="37" t="s">
        <v>172</v>
      </c>
      <c r="K2" s="37" t="s">
        <v>173</v>
      </c>
    </row>
    <row r="3" ht="28" customHeight="1" spans="1:11">
      <c r="A3" s="173" t="s">
        <v>174</v>
      </c>
      <c r="B3" s="166">
        <v>25</v>
      </c>
      <c r="C3" s="166">
        <v>15</v>
      </c>
      <c r="D3" s="166">
        <v>40</v>
      </c>
      <c r="E3" s="166">
        <v>25</v>
      </c>
      <c r="F3" s="166">
        <v>15</v>
      </c>
      <c r="G3" s="166">
        <v>40</v>
      </c>
      <c r="H3" s="166">
        <v>10</v>
      </c>
      <c r="I3" s="166">
        <v>5</v>
      </c>
      <c r="J3" s="166">
        <v>15</v>
      </c>
      <c r="K3" s="166">
        <v>95</v>
      </c>
    </row>
    <row r="4" ht="28" customHeight="1" spans="1:11">
      <c r="A4" s="38" t="s">
        <v>175</v>
      </c>
      <c r="B4" s="37">
        <v>25</v>
      </c>
      <c r="C4" s="37">
        <v>15</v>
      </c>
      <c r="D4" s="37">
        <v>40</v>
      </c>
      <c r="E4" s="37">
        <v>25</v>
      </c>
      <c r="F4" s="37">
        <v>15</v>
      </c>
      <c r="G4" s="37">
        <v>40</v>
      </c>
      <c r="H4" s="37">
        <v>10</v>
      </c>
      <c r="I4" s="37">
        <v>10</v>
      </c>
      <c r="J4" s="37">
        <v>20</v>
      </c>
      <c r="K4" s="37">
        <v>100</v>
      </c>
    </row>
    <row r="5" ht="28" customHeight="1" spans="1:11">
      <c r="A5" s="173" t="s">
        <v>176</v>
      </c>
      <c r="B5" s="166">
        <v>25</v>
      </c>
      <c r="C5" s="166">
        <v>15</v>
      </c>
      <c r="D5" s="166">
        <v>40</v>
      </c>
      <c r="E5" s="166">
        <v>24.19</v>
      </c>
      <c r="F5" s="166">
        <v>15</v>
      </c>
      <c r="G5" s="166">
        <v>39.19</v>
      </c>
      <c r="H5" s="166">
        <v>10</v>
      </c>
      <c r="I5" s="166">
        <v>10</v>
      </c>
      <c r="J5" s="166">
        <v>20</v>
      </c>
      <c r="K5" s="166">
        <v>99.19</v>
      </c>
    </row>
    <row r="6" ht="28" customHeight="1" spans="1:11">
      <c r="A6" s="38" t="s">
        <v>177</v>
      </c>
      <c r="B6" s="37">
        <v>25</v>
      </c>
      <c r="C6" s="37">
        <v>15</v>
      </c>
      <c r="D6" s="37">
        <v>40</v>
      </c>
      <c r="E6" s="37">
        <v>25</v>
      </c>
      <c r="F6" s="37">
        <v>15</v>
      </c>
      <c r="G6" s="37">
        <v>40</v>
      </c>
      <c r="H6" s="37">
        <v>10</v>
      </c>
      <c r="I6" s="37">
        <v>10</v>
      </c>
      <c r="J6" s="37">
        <v>20</v>
      </c>
      <c r="K6" s="37">
        <v>100</v>
      </c>
    </row>
    <row r="7" ht="28" customHeight="1" spans="1:11">
      <c r="A7" s="173" t="s">
        <v>178</v>
      </c>
      <c r="B7" s="166">
        <v>25</v>
      </c>
      <c r="C7" s="166">
        <v>15</v>
      </c>
      <c r="D7" s="166">
        <v>40</v>
      </c>
      <c r="E7" s="166">
        <v>24.19</v>
      </c>
      <c r="F7" s="166">
        <v>9.99</v>
      </c>
      <c r="G7" s="166">
        <v>34.18</v>
      </c>
      <c r="H7" s="166">
        <v>10</v>
      </c>
      <c r="I7" s="166">
        <v>9.98</v>
      </c>
      <c r="J7" s="166">
        <v>19.98</v>
      </c>
      <c r="K7" s="166">
        <v>94.16</v>
      </c>
    </row>
    <row r="8" ht="28" customHeight="1" spans="1:11">
      <c r="A8" s="38" t="s">
        <v>179</v>
      </c>
      <c r="B8" s="37">
        <v>25</v>
      </c>
      <c r="C8" s="37">
        <v>15</v>
      </c>
      <c r="D8" s="37">
        <v>40</v>
      </c>
      <c r="E8" s="37">
        <v>25</v>
      </c>
      <c r="F8" s="37">
        <v>15</v>
      </c>
      <c r="G8" s="37">
        <v>40</v>
      </c>
      <c r="H8" s="37">
        <v>10</v>
      </c>
      <c r="I8" s="37">
        <v>10</v>
      </c>
      <c r="J8" s="37">
        <v>20</v>
      </c>
      <c r="K8" s="37">
        <v>100</v>
      </c>
    </row>
    <row r="9" ht="28" customHeight="1" spans="1:11">
      <c r="A9" s="173" t="s">
        <v>180</v>
      </c>
      <c r="B9" s="166">
        <v>25</v>
      </c>
      <c r="C9" s="166">
        <v>15</v>
      </c>
      <c r="D9" s="166">
        <v>40</v>
      </c>
      <c r="E9" s="166">
        <v>24.19</v>
      </c>
      <c r="F9" s="166">
        <v>15</v>
      </c>
      <c r="G9" s="166">
        <v>39.19</v>
      </c>
      <c r="H9" s="166">
        <v>10</v>
      </c>
      <c r="I9" s="166">
        <v>7.3</v>
      </c>
      <c r="J9" s="166">
        <v>17.3</v>
      </c>
      <c r="K9" s="166">
        <v>96.49</v>
      </c>
    </row>
    <row r="10" ht="28" customHeight="1" spans="1:11">
      <c r="A10" s="38" t="s">
        <v>181</v>
      </c>
      <c r="B10" s="37">
        <v>25</v>
      </c>
      <c r="C10" s="37">
        <v>15</v>
      </c>
      <c r="D10" s="37">
        <v>40</v>
      </c>
      <c r="E10" s="37">
        <v>25</v>
      </c>
      <c r="F10" s="37">
        <v>15</v>
      </c>
      <c r="G10" s="37">
        <v>40</v>
      </c>
      <c r="H10" s="37">
        <v>10</v>
      </c>
      <c r="I10" s="37">
        <v>5</v>
      </c>
      <c r="J10" s="37">
        <v>15</v>
      </c>
      <c r="K10" s="37">
        <v>95</v>
      </c>
    </row>
    <row r="11" ht="28" customHeight="1" spans="1:11">
      <c r="A11" s="173" t="s">
        <v>182</v>
      </c>
      <c r="B11" s="166">
        <v>25</v>
      </c>
      <c r="C11" s="166">
        <v>15</v>
      </c>
      <c r="D11" s="166">
        <v>40</v>
      </c>
      <c r="E11" s="166">
        <v>25</v>
      </c>
      <c r="F11" s="166">
        <v>15</v>
      </c>
      <c r="G11" s="166">
        <v>40</v>
      </c>
      <c r="H11" s="166">
        <v>10</v>
      </c>
      <c r="I11" s="166">
        <v>6.45</v>
      </c>
      <c r="J11" s="166">
        <v>16.45</v>
      </c>
      <c r="K11" s="166">
        <v>96.45</v>
      </c>
    </row>
    <row r="12" ht="28" customHeight="1" spans="1:11">
      <c r="A12" s="38" t="s">
        <v>183</v>
      </c>
      <c r="B12" s="37">
        <v>25</v>
      </c>
      <c r="C12" s="37">
        <v>15</v>
      </c>
      <c r="D12" s="37">
        <v>40</v>
      </c>
      <c r="E12" s="37">
        <v>25</v>
      </c>
      <c r="F12" s="37">
        <v>15</v>
      </c>
      <c r="G12" s="37">
        <v>40</v>
      </c>
      <c r="H12" s="37">
        <v>10</v>
      </c>
      <c r="I12" s="37">
        <v>10</v>
      </c>
      <c r="J12" s="37">
        <v>20</v>
      </c>
      <c r="K12" s="37">
        <v>100</v>
      </c>
    </row>
    <row r="13" ht="28" customHeight="1" spans="1:11">
      <c r="A13" s="166" t="s">
        <v>184</v>
      </c>
      <c r="B13" s="166">
        <v>25</v>
      </c>
      <c r="C13" s="166">
        <v>15</v>
      </c>
      <c r="D13" s="166">
        <v>40</v>
      </c>
      <c r="E13" s="166">
        <v>24.19</v>
      </c>
      <c r="F13" s="166">
        <v>15</v>
      </c>
      <c r="G13" s="166">
        <v>39.19</v>
      </c>
      <c r="H13" s="166">
        <v>10</v>
      </c>
      <c r="I13" s="166">
        <v>6.69</v>
      </c>
      <c r="J13" s="166">
        <v>16.69</v>
      </c>
      <c r="K13" s="166">
        <v>95.88</v>
      </c>
    </row>
    <row r="14" ht="28" customHeight="1" spans="1:11">
      <c r="A14" s="38" t="s">
        <v>185</v>
      </c>
      <c r="B14" s="37">
        <v>25</v>
      </c>
      <c r="C14" s="37">
        <v>15</v>
      </c>
      <c r="D14" s="37">
        <v>40</v>
      </c>
      <c r="E14" s="37">
        <v>25</v>
      </c>
      <c r="F14" s="37">
        <v>15</v>
      </c>
      <c r="G14" s="37">
        <v>40</v>
      </c>
      <c r="H14" s="37">
        <v>10</v>
      </c>
      <c r="I14" s="37">
        <v>10</v>
      </c>
      <c r="J14" s="37">
        <v>20</v>
      </c>
      <c r="K14" s="37">
        <v>100</v>
      </c>
    </row>
    <row r="15" ht="28" customHeight="1" spans="1:11">
      <c r="A15" s="166" t="s">
        <v>186</v>
      </c>
      <c r="B15" s="166">
        <v>25</v>
      </c>
      <c r="C15" s="166">
        <v>15</v>
      </c>
      <c r="D15" s="166">
        <v>40</v>
      </c>
      <c r="E15" s="166">
        <v>25</v>
      </c>
      <c r="F15" s="166">
        <v>15</v>
      </c>
      <c r="G15" s="166">
        <v>40</v>
      </c>
      <c r="H15" s="166">
        <v>10</v>
      </c>
      <c r="I15" s="166">
        <v>6.67</v>
      </c>
      <c r="J15" s="166">
        <v>16.67</v>
      </c>
      <c r="K15" s="166">
        <v>96.67</v>
      </c>
    </row>
    <row r="16" ht="28" customHeight="1" spans="1:11">
      <c r="A16" s="38" t="s">
        <v>187</v>
      </c>
      <c r="B16" s="37">
        <v>25</v>
      </c>
      <c r="C16" s="37">
        <v>15</v>
      </c>
      <c r="D16" s="37">
        <v>40</v>
      </c>
      <c r="E16" s="37">
        <v>24.19</v>
      </c>
      <c r="F16" s="37">
        <v>11.35</v>
      </c>
      <c r="G16" s="37">
        <v>35.54</v>
      </c>
      <c r="H16" s="37">
        <v>10</v>
      </c>
      <c r="I16" s="37">
        <v>6.79</v>
      </c>
      <c r="J16" s="37">
        <v>16.79</v>
      </c>
      <c r="K16" s="37">
        <v>92.33</v>
      </c>
    </row>
  </sheetData>
  <mergeCells count="1">
    <mergeCell ref="A1:K1"/>
  </mergeCells>
  <pageMargins left="0.393055555555556" right="0.354166666666667" top="0.432638888888889" bottom="0.236111111111111" header="0.26" footer="0.31496062992126"/>
  <pageSetup paperSize="9" orientation="landscape"/>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xSplit="1" topLeftCell="B1" activePane="topRight" state="frozen"/>
      <selection/>
      <selection pane="topRight" activeCell="T6" sqref="T6"/>
    </sheetView>
  </sheetViews>
  <sheetFormatPr defaultColWidth="9" defaultRowHeight="13.5"/>
  <cols>
    <col min="1" max="1" width="20.625" style="170" customWidth="1"/>
    <col min="2" max="11" width="13.625" style="170" customWidth="1"/>
    <col min="12" max="16384" width="9" style="170"/>
  </cols>
  <sheetData>
    <row r="1" ht="37" customHeight="1" spans="1:11">
      <c r="A1" s="341" t="s">
        <v>188</v>
      </c>
      <c r="B1" s="341"/>
      <c r="C1" s="341"/>
      <c r="D1" s="341"/>
      <c r="E1" s="341"/>
      <c r="F1" s="341"/>
      <c r="G1" s="341"/>
      <c r="H1" s="341"/>
      <c r="I1" s="341"/>
      <c r="J1" s="341"/>
      <c r="K1" s="341"/>
    </row>
    <row r="2" ht="91" customHeight="1" spans="1:11">
      <c r="A2" s="37" t="s">
        <v>163</v>
      </c>
      <c r="B2" s="37" t="s">
        <v>189</v>
      </c>
      <c r="C2" s="37" t="s">
        <v>190</v>
      </c>
      <c r="D2" s="37" t="s">
        <v>191</v>
      </c>
      <c r="E2" s="37" t="s">
        <v>192</v>
      </c>
      <c r="F2" s="37" t="s">
        <v>193</v>
      </c>
      <c r="G2" s="37" t="s">
        <v>194</v>
      </c>
      <c r="H2" s="37" t="s">
        <v>195</v>
      </c>
      <c r="I2" s="37" t="s">
        <v>196</v>
      </c>
      <c r="J2" s="37" t="s">
        <v>197</v>
      </c>
      <c r="K2" s="37" t="s">
        <v>173</v>
      </c>
    </row>
    <row r="3" ht="29" customHeight="1" spans="1:11">
      <c r="A3" s="173" t="s">
        <v>180</v>
      </c>
      <c r="B3" s="342">
        <v>25</v>
      </c>
      <c r="C3" s="343">
        <v>15</v>
      </c>
      <c r="D3" s="342">
        <v>40</v>
      </c>
      <c r="E3" s="343">
        <v>16.12</v>
      </c>
      <c r="F3" s="343">
        <v>6.57</v>
      </c>
      <c r="G3" s="343">
        <v>22.69</v>
      </c>
      <c r="H3" s="343">
        <v>10</v>
      </c>
      <c r="I3" s="343">
        <v>10</v>
      </c>
      <c r="J3" s="343">
        <v>20</v>
      </c>
      <c r="K3" s="166">
        <v>82.69</v>
      </c>
    </row>
    <row r="4" ht="29" customHeight="1" spans="1:11">
      <c r="A4" s="38" t="s">
        <v>181</v>
      </c>
      <c r="B4" s="344">
        <v>25</v>
      </c>
      <c r="C4" s="345">
        <v>15</v>
      </c>
      <c r="D4" s="344">
        <v>40</v>
      </c>
      <c r="E4" s="345">
        <v>25</v>
      </c>
      <c r="F4" s="345">
        <v>15</v>
      </c>
      <c r="G4" s="345">
        <v>40</v>
      </c>
      <c r="H4" s="345">
        <v>10</v>
      </c>
      <c r="I4" s="345">
        <v>5.02</v>
      </c>
      <c r="J4" s="345">
        <v>15</v>
      </c>
      <c r="K4" s="37">
        <v>95.02</v>
      </c>
    </row>
    <row r="5" ht="29" customHeight="1" spans="1:11">
      <c r="A5" s="173" t="s">
        <v>185</v>
      </c>
      <c r="B5" s="342">
        <v>25</v>
      </c>
      <c r="C5" s="343">
        <v>15</v>
      </c>
      <c r="D5" s="342">
        <v>40</v>
      </c>
      <c r="E5" s="343">
        <v>24.19</v>
      </c>
      <c r="F5" s="343">
        <v>15</v>
      </c>
      <c r="G5" s="343">
        <v>39.19</v>
      </c>
      <c r="H5" s="343">
        <v>10</v>
      </c>
      <c r="I5" s="343">
        <v>10</v>
      </c>
      <c r="J5" s="343">
        <v>20</v>
      </c>
      <c r="K5" s="166">
        <v>99.19</v>
      </c>
    </row>
    <row r="6" ht="29" customHeight="1" spans="1:11">
      <c r="A6" s="37" t="s">
        <v>184</v>
      </c>
      <c r="B6" s="344">
        <v>25</v>
      </c>
      <c r="C6" s="345">
        <v>15</v>
      </c>
      <c r="D6" s="344">
        <v>40</v>
      </c>
      <c r="E6" s="345">
        <v>20.16</v>
      </c>
      <c r="F6" s="345">
        <v>9.87</v>
      </c>
      <c r="G6" s="345">
        <v>30.03</v>
      </c>
      <c r="H6" s="345">
        <v>10</v>
      </c>
      <c r="I6" s="345">
        <v>10</v>
      </c>
      <c r="J6" s="345">
        <v>20</v>
      </c>
      <c r="K6" s="37">
        <v>90.03</v>
      </c>
    </row>
    <row r="7" ht="29" customHeight="1" spans="1:11">
      <c r="A7" s="173" t="s">
        <v>179</v>
      </c>
      <c r="B7" s="342">
        <v>25</v>
      </c>
      <c r="C7" s="343">
        <v>15</v>
      </c>
      <c r="D7" s="342">
        <v>40</v>
      </c>
      <c r="E7" s="343">
        <v>25</v>
      </c>
      <c r="F7" s="343">
        <v>15</v>
      </c>
      <c r="G7" s="343">
        <v>40</v>
      </c>
      <c r="H7" s="343">
        <v>10</v>
      </c>
      <c r="I7" s="343">
        <v>10</v>
      </c>
      <c r="J7" s="343">
        <v>20</v>
      </c>
      <c r="K7" s="166">
        <v>100</v>
      </c>
    </row>
    <row r="8" ht="29" customHeight="1" spans="1:11">
      <c r="A8" s="38" t="s">
        <v>182</v>
      </c>
      <c r="B8" s="344">
        <v>25</v>
      </c>
      <c r="C8" s="345">
        <v>15</v>
      </c>
      <c r="D8" s="344">
        <v>40</v>
      </c>
      <c r="E8" s="345">
        <v>25</v>
      </c>
      <c r="F8" s="345">
        <v>15</v>
      </c>
      <c r="G8" s="345">
        <v>40</v>
      </c>
      <c r="H8" s="345">
        <v>10</v>
      </c>
      <c r="I8" s="345">
        <v>10</v>
      </c>
      <c r="J8" s="345">
        <v>20</v>
      </c>
      <c r="K8" s="37">
        <v>100</v>
      </c>
    </row>
    <row r="9" ht="29" customHeight="1" spans="1:11">
      <c r="A9" s="173" t="s">
        <v>176</v>
      </c>
      <c r="B9" s="342">
        <v>25</v>
      </c>
      <c r="C9" s="343">
        <v>15</v>
      </c>
      <c r="D9" s="342">
        <v>40</v>
      </c>
      <c r="E9" s="343">
        <v>24.19</v>
      </c>
      <c r="F9" s="343">
        <v>15</v>
      </c>
      <c r="G9" s="343">
        <v>39.19</v>
      </c>
      <c r="H9" s="343">
        <v>8.33</v>
      </c>
      <c r="I9" s="343">
        <v>9.43</v>
      </c>
      <c r="J9" s="343">
        <v>17.76</v>
      </c>
      <c r="K9" s="166">
        <v>96.95</v>
      </c>
    </row>
    <row r="10" ht="29" customHeight="1" spans="1:11">
      <c r="A10" s="38" t="s">
        <v>177</v>
      </c>
      <c r="B10" s="344">
        <v>25</v>
      </c>
      <c r="C10" s="345">
        <v>15</v>
      </c>
      <c r="D10" s="344">
        <v>40</v>
      </c>
      <c r="E10" s="345">
        <v>25</v>
      </c>
      <c r="F10" s="345">
        <v>15</v>
      </c>
      <c r="G10" s="345">
        <v>40</v>
      </c>
      <c r="H10" s="345">
        <v>10</v>
      </c>
      <c r="I10" s="345">
        <v>10</v>
      </c>
      <c r="J10" s="345">
        <v>20</v>
      </c>
      <c r="K10" s="37">
        <v>100</v>
      </c>
    </row>
    <row r="11" ht="29" customHeight="1" spans="1:11">
      <c r="A11" s="173" t="s">
        <v>187</v>
      </c>
      <c r="B11" s="342">
        <v>23.3</v>
      </c>
      <c r="C11" s="343">
        <v>7.12</v>
      </c>
      <c r="D11" s="342">
        <v>30.42</v>
      </c>
      <c r="E11" s="343">
        <v>25</v>
      </c>
      <c r="F11" s="343">
        <v>15</v>
      </c>
      <c r="G11" s="343">
        <v>40</v>
      </c>
      <c r="H11" s="343">
        <v>10</v>
      </c>
      <c r="I11" s="343">
        <v>5.95</v>
      </c>
      <c r="J11" s="343">
        <v>15.95</v>
      </c>
      <c r="K11" s="166">
        <v>86.37</v>
      </c>
    </row>
    <row r="12" ht="29" customHeight="1" spans="1:11">
      <c r="A12" s="37" t="s">
        <v>186</v>
      </c>
      <c r="B12" s="344">
        <v>25</v>
      </c>
      <c r="C12" s="345">
        <v>15</v>
      </c>
      <c r="D12" s="344">
        <v>40</v>
      </c>
      <c r="E12" s="345">
        <v>16.13</v>
      </c>
      <c r="F12" s="345">
        <v>7.5</v>
      </c>
      <c r="G12" s="345">
        <v>23.63</v>
      </c>
      <c r="H12" s="345">
        <v>10</v>
      </c>
      <c r="I12" s="345">
        <v>10</v>
      </c>
      <c r="J12" s="345">
        <v>20</v>
      </c>
      <c r="K12" s="37">
        <v>83.63</v>
      </c>
    </row>
    <row r="13" ht="29" customHeight="1" spans="1:11">
      <c r="A13" s="173" t="s">
        <v>175</v>
      </c>
      <c r="B13" s="342">
        <v>22.96</v>
      </c>
      <c r="C13" s="343">
        <v>15</v>
      </c>
      <c r="D13" s="342">
        <v>37.97</v>
      </c>
      <c r="E13" s="343">
        <v>25</v>
      </c>
      <c r="F13" s="343">
        <v>15</v>
      </c>
      <c r="G13" s="343">
        <v>40</v>
      </c>
      <c r="H13" s="343">
        <v>10</v>
      </c>
      <c r="I13" s="343">
        <v>10</v>
      </c>
      <c r="J13" s="343">
        <v>20</v>
      </c>
      <c r="K13" s="166">
        <v>97.96</v>
      </c>
    </row>
    <row r="14" ht="29" customHeight="1" spans="1:11">
      <c r="A14" s="38" t="s">
        <v>174</v>
      </c>
      <c r="B14" s="344">
        <v>25</v>
      </c>
      <c r="C14" s="345">
        <v>15</v>
      </c>
      <c r="D14" s="344">
        <v>40</v>
      </c>
      <c r="E14" s="345">
        <v>25</v>
      </c>
      <c r="F14" s="345">
        <v>7.5</v>
      </c>
      <c r="G14" s="345">
        <v>32.5</v>
      </c>
      <c r="H14" s="345">
        <v>10</v>
      </c>
      <c r="I14" s="345">
        <v>10</v>
      </c>
      <c r="J14" s="345">
        <v>20</v>
      </c>
      <c r="K14" s="37">
        <v>92.5</v>
      </c>
    </row>
    <row r="15" ht="29" customHeight="1" spans="1:11">
      <c r="A15" s="173" t="s">
        <v>178</v>
      </c>
      <c r="B15" s="342">
        <v>25</v>
      </c>
      <c r="C15" s="343">
        <v>15</v>
      </c>
      <c r="D15" s="342">
        <v>40</v>
      </c>
      <c r="E15" s="343">
        <v>20.16</v>
      </c>
      <c r="F15" s="343">
        <v>7.5</v>
      </c>
      <c r="G15" s="343">
        <v>27.65</v>
      </c>
      <c r="H15" s="343">
        <v>10</v>
      </c>
      <c r="I15" s="343">
        <v>10</v>
      </c>
      <c r="J15" s="343">
        <v>20</v>
      </c>
      <c r="K15" s="166">
        <v>87.65</v>
      </c>
    </row>
    <row r="16" ht="29" customHeight="1" spans="1:11">
      <c r="A16" s="38" t="s">
        <v>183</v>
      </c>
      <c r="B16" s="344">
        <v>25</v>
      </c>
      <c r="C16" s="345">
        <v>15</v>
      </c>
      <c r="D16" s="344">
        <v>40</v>
      </c>
      <c r="E16" s="345">
        <v>25</v>
      </c>
      <c r="F16" s="345">
        <v>15</v>
      </c>
      <c r="G16" s="345">
        <v>40</v>
      </c>
      <c r="H16" s="345">
        <v>10</v>
      </c>
      <c r="I16" s="345">
        <v>10</v>
      </c>
      <c r="J16" s="345">
        <v>20</v>
      </c>
      <c r="K16" s="37">
        <v>100</v>
      </c>
    </row>
  </sheetData>
  <mergeCells count="1">
    <mergeCell ref="A1:K1"/>
  </mergeCells>
  <pageMargins left="0.432638888888889" right="0.236111111111111" top="0.432638888888889" bottom="0.35" header="0.31496062992126" footer="0.31496062992126"/>
  <pageSetup paperSize="9" scale="90" orientation="landscape"/>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T6" sqref="T6"/>
    </sheetView>
  </sheetViews>
  <sheetFormatPr defaultColWidth="8.625" defaultRowHeight="31" customHeight="1"/>
  <cols>
    <col min="1" max="1" width="11.5" customWidth="1"/>
    <col min="2" max="9" width="8.625" customWidth="1"/>
    <col min="10" max="10" width="11.25" style="321" customWidth="1"/>
    <col min="11" max="11" width="9.875" style="321" customWidth="1"/>
    <col min="12" max="13" width="8.625" customWidth="1"/>
    <col min="14" max="14" width="21.8666666666667" customWidth="1"/>
    <col min="15" max="16384" width="8.625" customWidth="1"/>
  </cols>
  <sheetData>
    <row r="1" customFormat="1" customHeight="1" spans="1:14">
      <c r="A1" s="322" t="s">
        <v>198</v>
      </c>
      <c r="B1" s="322"/>
      <c r="C1" s="322"/>
      <c r="D1" s="322"/>
      <c r="E1" s="322"/>
      <c r="F1" s="322"/>
      <c r="G1" s="322"/>
      <c r="H1" s="322"/>
      <c r="I1" s="322"/>
      <c r="J1" s="322"/>
      <c r="K1" s="322"/>
      <c r="L1" s="322"/>
      <c r="M1" s="322"/>
      <c r="N1" s="322"/>
    </row>
    <row r="2" customFormat="1" ht="20" customHeight="1" spans="1:14">
      <c r="A2" s="335" t="s">
        <v>2</v>
      </c>
      <c r="B2" s="324" t="s">
        <v>199</v>
      </c>
      <c r="C2" s="324"/>
      <c r="D2" s="324"/>
      <c r="E2" s="324"/>
      <c r="F2" s="324"/>
      <c r="G2" s="324"/>
      <c r="H2" s="324"/>
      <c r="I2" s="324"/>
      <c r="J2" s="324"/>
      <c r="K2" s="324"/>
      <c r="L2" s="324"/>
      <c r="M2" s="324"/>
      <c r="N2" s="324"/>
    </row>
    <row r="3" customFormat="1" ht="57" customHeight="1" spans="1:14">
      <c r="A3" s="336"/>
      <c r="B3" s="337" t="s">
        <v>200</v>
      </c>
      <c r="C3" s="337" t="s">
        <v>201</v>
      </c>
      <c r="D3" s="337" t="s">
        <v>202</v>
      </c>
      <c r="E3" s="337" t="s">
        <v>203</v>
      </c>
      <c r="F3" s="337" t="s">
        <v>204</v>
      </c>
      <c r="G3" s="337" t="s">
        <v>205</v>
      </c>
      <c r="H3" s="337" t="s">
        <v>206</v>
      </c>
      <c r="I3" s="337" t="s">
        <v>207</v>
      </c>
      <c r="J3" s="337" t="s">
        <v>208</v>
      </c>
      <c r="K3" s="337" t="s">
        <v>209</v>
      </c>
      <c r="L3" s="337" t="s">
        <v>210</v>
      </c>
      <c r="M3" s="337" t="s">
        <v>211</v>
      </c>
      <c r="N3" s="340" t="s">
        <v>212</v>
      </c>
    </row>
    <row r="4" s="297" customFormat="1" ht="25" customHeight="1" spans="1:14">
      <c r="A4" s="38" t="s">
        <v>25</v>
      </c>
      <c r="B4" s="293">
        <v>60</v>
      </c>
      <c r="C4" s="293">
        <v>10</v>
      </c>
      <c r="D4" s="293">
        <v>10</v>
      </c>
      <c r="E4" s="290">
        <v>10</v>
      </c>
      <c r="F4" s="290">
        <v>10</v>
      </c>
      <c r="G4" s="282">
        <v>95</v>
      </c>
      <c r="H4" s="282">
        <v>95</v>
      </c>
      <c r="I4" s="282">
        <f t="shared" ref="I4:I17" si="0">G4-H4</f>
        <v>0</v>
      </c>
      <c r="J4" s="290">
        <v>20</v>
      </c>
      <c r="K4" s="290">
        <v>10</v>
      </c>
      <c r="L4" s="317">
        <v>9</v>
      </c>
      <c r="M4" s="317">
        <f t="shared" ref="M4:M17" si="1">SUM(J4:L4)</f>
        <v>39</v>
      </c>
      <c r="N4" s="108"/>
    </row>
    <row r="5" s="297" customFormat="1" ht="25" customHeight="1" spans="1:14">
      <c r="A5" s="173" t="s">
        <v>18</v>
      </c>
      <c r="B5" s="295">
        <v>102</v>
      </c>
      <c r="C5" s="295">
        <v>10</v>
      </c>
      <c r="D5" s="295">
        <v>10</v>
      </c>
      <c r="E5" s="222">
        <v>10</v>
      </c>
      <c r="F5" s="222">
        <v>10</v>
      </c>
      <c r="G5" s="284">
        <v>94.12</v>
      </c>
      <c r="H5" s="284">
        <v>94.12</v>
      </c>
      <c r="I5" s="284">
        <f t="shared" si="0"/>
        <v>0</v>
      </c>
      <c r="J5" s="222">
        <v>20</v>
      </c>
      <c r="K5" s="222">
        <v>10</v>
      </c>
      <c r="L5" s="319">
        <v>9</v>
      </c>
      <c r="M5" s="319">
        <f t="shared" si="1"/>
        <v>39</v>
      </c>
      <c r="N5" s="111"/>
    </row>
    <row r="6" s="297" customFormat="1" ht="25" customHeight="1" spans="1:14">
      <c r="A6" s="38" t="s">
        <v>24</v>
      </c>
      <c r="B6" s="293">
        <v>106</v>
      </c>
      <c r="C6" s="293">
        <v>10</v>
      </c>
      <c r="D6" s="293">
        <v>10</v>
      </c>
      <c r="E6" s="290">
        <v>10</v>
      </c>
      <c r="F6" s="290">
        <v>10</v>
      </c>
      <c r="G6" s="282">
        <v>95.28</v>
      </c>
      <c r="H6" s="282">
        <v>95.28</v>
      </c>
      <c r="I6" s="282">
        <f t="shared" si="0"/>
        <v>0</v>
      </c>
      <c r="J6" s="290">
        <v>20</v>
      </c>
      <c r="K6" s="290">
        <v>10</v>
      </c>
      <c r="L6" s="317">
        <v>9</v>
      </c>
      <c r="M6" s="317">
        <f t="shared" si="1"/>
        <v>39</v>
      </c>
      <c r="N6" s="108"/>
    </row>
    <row r="7" s="297" customFormat="1" ht="25" customHeight="1" spans="1:14">
      <c r="A7" s="173" t="s">
        <v>23</v>
      </c>
      <c r="B7" s="295">
        <v>80</v>
      </c>
      <c r="C7" s="295">
        <v>10</v>
      </c>
      <c r="D7" s="295">
        <v>10</v>
      </c>
      <c r="E7" s="222">
        <v>10</v>
      </c>
      <c r="F7" s="222">
        <v>10</v>
      </c>
      <c r="G7" s="284">
        <v>92.5</v>
      </c>
      <c r="H7" s="284">
        <v>92.5</v>
      </c>
      <c r="I7" s="284">
        <f t="shared" si="0"/>
        <v>0</v>
      </c>
      <c r="J7" s="222">
        <v>20</v>
      </c>
      <c r="K7" s="222">
        <v>10</v>
      </c>
      <c r="L7" s="319">
        <v>5</v>
      </c>
      <c r="M7" s="319">
        <f t="shared" si="1"/>
        <v>35</v>
      </c>
      <c r="N7" s="111"/>
    </row>
    <row r="8" s="297" customFormat="1" ht="25" customHeight="1" spans="1:14">
      <c r="A8" s="38" t="s">
        <v>20</v>
      </c>
      <c r="B8" s="293">
        <v>55</v>
      </c>
      <c r="C8" s="293">
        <v>10</v>
      </c>
      <c r="D8" s="293">
        <v>10</v>
      </c>
      <c r="E8" s="290">
        <v>10</v>
      </c>
      <c r="F8" s="290">
        <v>10</v>
      </c>
      <c r="G8" s="282">
        <v>96.36</v>
      </c>
      <c r="H8" s="282">
        <v>96.36</v>
      </c>
      <c r="I8" s="282">
        <f t="shared" si="0"/>
        <v>0</v>
      </c>
      <c r="J8" s="290">
        <v>20</v>
      </c>
      <c r="K8" s="290">
        <v>10</v>
      </c>
      <c r="L8" s="317">
        <v>9</v>
      </c>
      <c r="M8" s="317">
        <f t="shared" si="1"/>
        <v>39</v>
      </c>
      <c r="N8" s="108"/>
    </row>
    <row r="9" s="297" customFormat="1" ht="25" customHeight="1" spans="1:14">
      <c r="A9" s="173" t="s">
        <v>27</v>
      </c>
      <c r="B9" s="295">
        <v>72</v>
      </c>
      <c r="C9" s="295">
        <v>10</v>
      </c>
      <c r="D9" s="295">
        <v>10</v>
      </c>
      <c r="E9" s="222">
        <v>10</v>
      </c>
      <c r="F9" s="222">
        <v>10</v>
      </c>
      <c r="G9" s="284">
        <v>95.83</v>
      </c>
      <c r="H9" s="284">
        <v>95.83</v>
      </c>
      <c r="I9" s="284">
        <f t="shared" si="0"/>
        <v>0</v>
      </c>
      <c r="J9" s="222">
        <v>20</v>
      </c>
      <c r="K9" s="222">
        <v>10</v>
      </c>
      <c r="L9" s="319">
        <v>9</v>
      </c>
      <c r="M9" s="319">
        <f t="shared" si="1"/>
        <v>39</v>
      </c>
      <c r="N9" s="111"/>
    </row>
    <row r="10" s="297" customFormat="1" ht="25" customHeight="1" spans="1:14">
      <c r="A10" s="38" t="s">
        <v>22</v>
      </c>
      <c r="B10" s="293">
        <v>512</v>
      </c>
      <c r="C10" s="293">
        <v>20</v>
      </c>
      <c r="D10" s="293">
        <v>20</v>
      </c>
      <c r="E10" s="290">
        <v>20</v>
      </c>
      <c r="F10" s="290">
        <v>20</v>
      </c>
      <c r="G10" s="282">
        <v>95.51</v>
      </c>
      <c r="H10" s="282">
        <v>95.51</v>
      </c>
      <c r="I10" s="282">
        <f t="shared" si="0"/>
        <v>0</v>
      </c>
      <c r="J10" s="290">
        <v>20</v>
      </c>
      <c r="K10" s="290">
        <v>10</v>
      </c>
      <c r="L10" s="317">
        <v>10</v>
      </c>
      <c r="M10" s="317">
        <f t="shared" si="1"/>
        <v>40</v>
      </c>
      <c r="N10" s="108"/>
    </row>
    <row r="11" s="297" customFormat="1" ht="25" customHeight="1" spans="1:14">
      <c r="A11" s="173" t="s">
        <v>21</v>
      </c>
      <c r="B11" s="295">
        <v>82</v>
      </c>
      <c r="C11" s="295">
        <v>10</v>
      </c>
      <c r="D11" s="295">
        <v>10</v>
      </c>
      <c r="E11" s="222">
        <v>10</v>
      </c>
      <c r="F11" s="222">
        <v>10</v>
      </c>
      <c r="G11" s="284">
        <v>92.68</v>
      </c>
      <c r="H11" s="284">
        <v>92.68</v>
      </c>
      <c r="I11" s="284">
        <f t="shared" si="0"/>
        <v>0</v>
      </c>
      <c r="J11" s="222">
        <v>20</v>
      </c>
      <c r="K11" s="222">
        <v>10</v>
      </c>
      <c r="L11" s="319">
        <v>10</v>
      </c>
      <c r="M11" s="319">
        <f t="shared" si="1"/>
        <v>40</v>
      </c>
      <c r="N11" s="111"/>
    </row>
    <row r="12" s="297" customFormat="1" ht="25" customHeight="1" spans="1:14">
      <c r="A12" s="38" t="s">
        <v>19</v>
      </c>
      <c r="B12" s="293">
        <v>733</v>
      </c>
      <c r="C12" s="293">
        <v>20</v>
      </c>
      <c r="D12" s="293">
        <v>20</v>
      </c>
      <c r="E12" s="290">
        <v>20</v>
      </c>
      <c r="F12" s="290">
        <v>20</v>
      </c>
      <c r="G12" s="282">
        <v>94.82</v>
      </c>
      <c r="H12" s="282">
        <v>94.82</v>
      </c>
      <c r="I12" s="282">
        <f t="shared" si="0"/>
        <v>0</v>
      </c>
      <c r="J12" s="290">
        <v>20</v>
      </c>
      <c r="K12" s="290">
        <v>10</v>
      </c>
      <c r="L12" s="317">
        <v>10</v>
      </c>
      <c r="M12" s="317">
        <f t="shared" si="1"/>
        <v>40</v>
      </c>
      <c r="N12" s="108"/>
    </row>
    <row r="13" s="297" customFormat="1" ht="25" customHeight="1" spans="1:14">
      <c r="A13" s="173" t="s">
        <v>64</v>
      </c>
      <c r="B13" s="295">
        <v>132</v>
      </c>
      <c r="C13" s="295">
        <v>15</v>
      </c>
      <c r="D13" s="295">
        <v>15</v>
      </c>
      <c r="E13" s="222">
        <v>14</v>
      </c>
      <c r="F13" s="222">
        <v>14</v>
      </c>
      <c r="G13" s="284">
        <v>81.82</v>
      </c>
      <c r="H13" s="284">
        <v>87.88</v>
      </c>
      <c r="I13" s="284">
        <f t="shared" si="0"/>
        <v>-6.06</v>
      </c>
      <c r="J13" s="222">
        <v>18.18</v>
      </c>
      <c r="K13" s="222">
        <v>4.95</v>
      </c>
      <c r="L13" s="319">
        <v>5</v>
      </c>
      <c r="M13" s="319">
        <f t="shared" si="1"/>
        <v>28.13</v>
      </c>
      <c r="N13" s="111" t="s">
        <v>213</v>
      </c>
    </row>
    <row r="14" s="297" customFormat="1" ht="25" customHeight="1" spans="1:14">
      <c r="A14" s="38" t="s">
        <v>17</v>
      </c>
      <c r="B14" s="293">
        <v>85</v>
      </c>
      <c r="C14" s="293">
        <v>10</v>
      </c>
      <c r="D14" s="293">
        <v>10</v>
      </c>
      <c r="E14" s="290">
        <v>10</v>
      </c>
      <c r="F14" s="290">
        <v>10</v>
      </c>
      <c r="G14" s="282">
        <v>92.94</v>
      </c>
      <c r="H14" s="282">
        <v>92.94</v>
      </c>
      <c r="I14" s="282">
        <f t="shared" si="0"/>
        <v>0</v>
      </c>
      <c r="J14" s="290">
        <v>20</v>
      </c>
      <c r="K14" s="290">
        <v>10</v>
      </c>
      <c r="L14" s="317">
        <v>9</v>
      </c>
      <c r="M14" s="317">
        <f t="shared" si="1"/>
        <v>39</v>
      </c>
      <c r="N14" s="108"/>
    </row>
    <row r="15" s="297" customFormat="1" ht="25" customHeight="1" spans="1:14">
      <c r="A15" s="173" t="s">
        <v>26</v>
      </c>
      <c r="B15" s="295">
        <v>23</v>
      </c>
      <c r="C15" s="295">
        <v>10</v>
      </c>
      <c r="D15" s="295">
        <v>10</v>
      </c>
      <c r="E15" s="222">
        <v>10</v>
      </c>
      <c r="F15" s="222">
        <v>10</v>
      </c>
      <c r="G15" s="284">
        <v>95.65</v>
      </c>
      <c r="H15" s="284">
        <v>95.65</v>
      </c>
      <c r="I15" s="284">
        <f t="shared" si="0"/>
        <v>0</v>
      </c>
      <c r="J15" s="222">
        <v>20</v>
      </c>
      <c r="K15" s="222">
        <v>10</v>
      </c>
      <c r="L15" s="319">
        <v>9</v>
      </c>
      <c r="M15" s="319">
        <f t="shared" si="1"/>
        <v>39</v>
      </c>
      <c r="N15" s="111"/>
    </row>
    <row r="16" s="297" customFormat="1" ht="25" customHeight="1" spans="1:14">
      <c r="A16" s="38" t="s">
        <v>30</v>
      </c>
      <c r="B16" s="293">
        <v>102</v>
      </c>
      <c r="C16" s="293">
        <v>10</v>
      </c>
      <c r="D16" s="293">
        <v>10</v>
      </c>
      <c r="E16" s="290">
        <v>10</v>
      </c>
      <c r="F16" s="290">
        <v>10</v>
      </c>
      <c r="G16" s="282">
        <v>92.16</v>
      </c>
      <c r="H16" s="282">
        <v>92.16</v>
      </c>
      <c r="I16" s="282">
        <f t="shared" si="0"/>
        <v>0</v>
      </c>
      <c r="J16" s="290">
        <v>20</v>
      </c>
      <c r="K16" s="290">
        <v>10</v>
      </c>
      <c r="L16" s="317">
        <v>5</v>
      </c>
      <c r="M16" s="317">
        <f t="shared" si="1"/>
        <v>35</v>
      </c>
      <c r="N16" s="108" t="s">
        <v>214</v>
      </c>
    </row>
    <row r="17" s="297" customFormat="1" ht="25" customHeight="1" spans="1:14">
      <c r="A17" s="173" t="s">
        <v>28</v>
      </c>
      <c r="B17" s="295">
        <v>885</v>
      </c>
      <c r="C17" s="295">
        <v>20</v>
      </c>
      <c r="D17" s="295">
        <v>20</v>
      </c>
      <c r="E17" s="222">
        <v>20</v>
      </c>
      <c r="F17" s="222">
        <v>20</v>
      </c>
      <c r="G17" s="284">
        <v>96.27</v>
      </c>
      <c r="H17" s="284">
        <v>96.27</v>
      </c>
      <c r="I17" s="284">
        <f t="shared" si="0"/>
        <v>0</v>
      </c>
      <c r="J17" s="222">
        <v>20</v>
      </c>
      <c r="K17" s="222">
        <v>10</v>
      </c>
      <c r="L17" s="319">
        <v>6</v>
      </c>
      <c r="M17" s="319">
        <f t="shared" si="1"/>
        <v>36</v>
      </c>
      <c r="N17" s="111"/>
    </row>
    <row r="18" s="170" customFormat="1" ht="75" customHeight="1" spans="1:14">
      <c r="A18" s="338" t="s">
        <v>215</v>
      </c>
      <c r="B18" s="339"/>
      <c r="C18" s="339"/>
      <c r="D18" s="339"/>
      <c r="E18" s="339"/>
      <c r="F18" s="339"/>
      <c r="G18" s="339"/>
      <c r="H18" s="339"/>
      <c r="I18" s="339"/>
      <c r="J18" s="339"/>
      <c r="K18" s="339"/>
      <c r="L18" s="339"/>
      <c r="M18" s="339"/>
      <c r="N18" s="339"/>
    </row>
    <row r="19" s="170" customFormat="1" customHeight="1" spans="10:11">
      <c r="J19" s="225"/>
      <c r="K19" s="225"/>
    </row>
    <row r="20" s="170" customFormat="1" customHeight="1" spans="10:11">
      <c r="J20" s="225"/>
      <c r="K20" s="225"/>
    </row>
    <row r="21" s="170" customFormat="1" customHeight="1" spans="10:11">
      <c r="J21" s="225"/>
      <c r="K21" s="225"/>
    </row>
  </sheetData>
  <mergeCells count="4">
    <mergeCell ref="A1:N1"/>
    <mergeCell ref="B2:N2"/>
    <mergeCell ref="A18:N18"/>
    <mergeCell ref="A2:A3"/>
  </mergeCells>
  <pageMargins left="0.511805555555556" right="0.314583333333333" top="0.41" bottom="0.37" header="0.31496062992126" footer="0.31496062992126"/>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workbookViewId="0">
      <selection activeCell="T6" sqref="T6"/>
    </sheetView>
  </sheetViews>
  <sheetFormatPr defaultColWidth="9" defaultRowHeight="13.5"/>
  <cols>
    <col min="1" max="1" width="12.6333333333333" customWidth="1"/>
    <col min="2" max="9" width="8.625" customWidth="1"/>
    <col min="10" max="10" width="12" style="321" customWidth="1"/>
    <col min="11" max="11" width="8.625" style="321" customWidth="1"/>
    <col min="12" max="12" width="8.625" customWidth="1"/>
    <col min="13" max="13" width="22.75" customWidth="1"/>
  </cols>
  <sheetData>
    <row r="1" customFormat="1" ht="33" customHeight="1" spans="1:13">
      <c r="A1" s="322" t="s">
        <v>198</v>
      </c>
      <c r="B1" s="322"/>
      <c r="C1" s="322"/>
      <c r="D1" s="322"/>
      <c r="E1" s="322"/>
      <c r="F1" s="322"/>
      <c r="G1" s="322"/>
      <c r="H1" s="322"/>
      <c r="I1" s="322"/>
      <c r="J1" s="322"/>
      <c r="K1" s="322"/>
      <c r="L1" s="322"/>
      <c r="M1" s="322"/>
    </row>
    <row r="2" customFormat="1" ht="20" customHeight="1" spans="1:13">
      <c r="A2" s="323" t="s">
        <v>2</v>
      </c>
      <c r="B2" s="324" t="s">
        <v>216</v>
      </c>
      <c r="C2" s="324"/>
      <c r="D2" s="324"/>
      <c r="E2" s="324"/>
      <c r="F2" s="324"/>
      <c r="G2" s="324"/>
      <c r="H2" s="324"/>
      <c r="I2" s="324"/>
      <c r="J2" s="324"/>
      <c r="K2" s="324"/>
      <c r="L2" s="324"/>
      <c r="M2" s="324"/>
    </row>
    <row r="3" customFormat="1" ht="51" customHeight="1" spans="1:13">
      <c r="A3" s="323"/>
      <c r="B3" s="325" t="s">
        <v>200</v>
      </c>
      <c r="C3" s="325" t="s">
        <v>201</v>
      </c>
      <c r="D3" s="325" t="s">
        <v>202</v>
      </c>
      <c r="E3" s="325" t="s">
        <v>203</v>
      </c>
      <c r="F3" s="325" t="s">
        <v>204</v>
      </c>
      <c r="G3" s="325" t="s">
        <v>205</v>
      </c>
      <c r="H3" s="325" t="s">
        <v>206</v>
      </c>
      <c r="I3" s="325" t="s">
        <v>207</v>
      </c>
      <c r="J3" s="325" t="s">
        <v>217</v>
      </c>
      <c r="K3" s="325" t="s">
        <v>218</v>
      </c>
      <c r="L3" s="325" t="s">
        <v>219</v>
      </c>
      <c r="M3" s="328" t="s">
        <v>212</v>
      </c>
    </row>
    <row r="4" s="297" customFormat="1" ht="26" customHeight="1" spans="1:13">
      <c r="A4" s="38" t="s">
        <v>25</v>
      </c>
      <c r="B4" s="293">
        <v>60</v>
      </c>
      <c r="C4" s="293">
        <v>10</v>
      </c>
      <c r="D4" s="293">
        <v>10</v>
      </c>
      <c r="E4" s="293">
        <v>10</v>
      </c>
      <c r="F4" s="293">
        <v>10</v>
      </c>
      <c r="G4" s="282">
        <v>95</v>
      </c>
      <c r="H4" s="282">
        <v>95</v>
      </c>
      <c r="I4" s="282">
        <f t="shared" ref="I4:I17" si="0">G4-H4</f>
        <v>0</v>
      </c>
      <c r="J4" s="290">
        <v>20</v>
      </c>
      <c r="K4" s="290">
        <v>10</v>
      </c>
      <c r="L4" s="317">
        <f t="shared" ref="L4:L17" si="1">J4+K4</f>
        <v>30</v>
      </c>
      <c r="M4" s="329"/>
    </row>
    <row r="5" s="297" customFormat="1" ht="26" customHeight="1" spans="1:13">
      <c r="A5" s="173" t="s">
        <v>18</v>
      </c>
      <c r="B5" s="295">
        <v>102</v>
      </c>
      <c r="C5" s="295">
        <v>10</v>
      </c>
      <c r="D5" s="295">
        <v>10</v>
      </c>
      <c r="E5" s="295">
        <v>10</v>
      </c>
      <c r="F5" s="295">
        <v>10</v>
      </c>
      <c r="G5" s="284">
        <v>92.16</v>
      </c>
      <c r="H5" s="284">
        <v>92.16</v>
      </c>
      <c r="I5" s="284">
        <f t="shared" si="0"/>
        <v>0</v>
      </c>
      <c r="J5" s="222">
        <v>20</v>
      </c>
      <c r="K5" s="222">
        <v>10</v>
      </c>
      <c r="L5" s="319">
        <f t="shared" si="1"/>
        <v>30</v>
      </c>
      <c r="M5" s="330"/>
    </row>
    <row r="6" s="297" customFormat="1" ht="26" customHeight="1" spans="1:13">
      <c r="A6" s="38" t="s">
        <v>24</v>
      </c>
      <c r="B6" s="293">
        <v>106</v>
      </c>
      <c r="C6" s="293">
        <v>10</v>
      </c>
      <c r="D6" s="293">
        <v>10</v>
      </c>
      <c r="E6" s="293">
        <v>10</v>
      </c>
      <c r="F6" s="293">
        <v>10</v>
      </c>
      <c r="G6" s="282">
        <v>90.57</v>
      </c>
      <c r="H6" s="282">
        <v>90.57</v>
      </c>
      <c r="I6" s="282">
        <f t="shared" si="0"/>
        <v>0</v>
      </c>
      <c r="J6" s="290">
        <v>20</v>
      </c>
      <c r="K6" s="290">
        <v>10</v>
      </c>
      <c r="L6" s="317">
        <f t="shared" si="1"/>
        <v>30</v>
      </c>
      <c r="M6" s="329"/>
    </row>
    <row r="7" s="297" customFormat="1" ht="26" customHeight="1" spans="1:13">
      <c r="A7" s="173" t="s">
        <v>23</v>
      </c>
      <c r="B7" s="295">
        <v>80</v>
      </c>
      <c r="C7" s="295">
        <v>10</v>
      </c>
      <c r="D7" s="295">
        <v>10</v>
      </c>
      <c r="E7" s="295">
        <v>10</v>
      </c>
      <c r="F7" s="295">
        <v>10</v>
      </c>
      <c r="G7" s="284">
        <v>88.75</v>
      </c>
      <c r="H7" s="284">
        <v>88.75</v>
      </c>
      <c r="I7" s="284">
        <f t="shared" si="0"/>
        <v>0</v>
      </c>
      <c r="J7" s="222">
        <v>19.72</v>
      </c>
      <c r="K7" s="222">
        <v>10</v>
      </c>
      <c r="L7" s="319">
        <f t="shared" si="1"/>
        <v>29.72</v>
      </c>
      <c r="M7" s="330"/>
    </row>
    <row r="8" s="297" customFormat="1" ht="26" customHeight="1" spans="1:13">
      <c r="A8" s="38" t="s">
        <v>20</v>
      </c>
      <c r="B8" s="293">
        <v>55</v>
      </c>
      <c r="C8" s="293">
        <v>10</v>
      </c>
      <c r="D8" s="293">
        <v>10</v>
      </c>
      <c r="E8" s="293">
        <v>10</v>
      </c>
      <c r="F8" s="293">
        <v>10</v>
      </c>
      <c r="G8" s="282">
        <v>94.55</v>
      </c>
      <c r="H8" s="282">
        <v>94.55</v>
      </c>
      <c r="I8" s="282">
        <f t="shared" si="0"/>
        <v>0</v>
      </c>
      <c r="J8" s="290">
        <v>20</v>
      </c>
      <c r="K8" s="290">
        <v>10</v>
      </c>
      <c r="L8" s="317">
        <f t="shared" si="1"/>
        <v>30</v>
      </c>
      <c r="M8" s="329"/>
    </row>
    <row r="9" s="297" customFormat="1" ht="26" customHeight="1" spans="1:13">
      <c r="A9" s="173" t="s">
        <v>27</v>
      </c>
      <c r="B9" s="295">
        <v>72</v>
      </c>
      <c r="C9" s="295">
        <v>10</v>
      </c>
      <c r="D9" s="295">
        <v>10</v>
      </c>
      <c r="E9" s="295">
        <v>10</v>
      </c>
      <c r="F9" s="295">
        <v>10</v>
      </c>
      <c r="G9" s="284">
        <v>93.06</v>
      </c>
      <c r="H9" s="284">
        <v>93.06</v>
      </c>
      <c r="I9" s="284">
        <f t="shared" si="0"/>
        <v>0</v>
      </c>
      <c r="J9" s="222">
        <v>20</v>
      </c>
      <c r="K9" s="222">
        <v>10</v>
      </c>
      <c r="L9" s="319">
        <f t="shared" si="1"/>
        <v>30</v>
      </c>
      <c r="M9" s="330"/>
    </row>
    <row r="10" s="297" customFormat="1" ht="26" customHeight="1" spans="1:13">
      <c r="A10" s="38" t="s">
        <v>22</v>
      </c>
      <c r="B10" s="293">
        <v>512</v>
      </c>
      <c r="C10" s="293">
        <v>20</v>
      </c>
      <c r="D10" s="293">
        <v>20</v>
      </c>
      <c r="E10" s="293">
        <v>20</v>
      </c>
      <c r="F10" s="293">
        <v>20</v>
      </c>
      <c r="G10" s="282">
        <v>93.16</v>
      </c>
      <c r="H10" s="282">
        <v>93.16</v>
      </c>
      <c r="I10" s="282">
        <f t="shared" si="0"/>
        <v>0</v>
      </c>
      <c r="J10" s="290">
        <v>20</v>
      </c>
      <c r="K10" s="290">
        <v>10</v>
      </c>
      <c r="L10" s="317">
        <f t="shared" si="1"/>
        <v>30</v>
      </c>
      <c r="M10" s="329"/>
    </row>
    <row r="11" s="297" customFormat="1" ht="26" customHeight="1" spans="1:13">
      <c r="A11" s="173" t="s">
        <v>21</v>
      </c>
      <c r="B11" s="295">
        <v>82</v>
      </c>
      <c r="C11" s="295">
        <v>10</v>
      </c>
      <c r="D11" s="295">
        <v>10</v>
      </c>
      <c r="E11" s="295">
        <v>10</v>
      </c>
      <c r="F11" s="295">
        <v>10</v>
      </c>
      <c r="G11" s="284">
        <v>89.02</v>
      </c>
      <c r="H11" s="284">
        <v>89.02</v>
      </c>
      <c r="I11" s="284">
        <f t="shared" si="0"/>
        <v>0</v>
      </c>
      <c r="J11" s="222">
        <v>19.78</v>
      </c>
      <c r="K11" s="222">
        <v>10</v>
      </c>
      <c r="L11" s="319">
        <f t="shared" si="1"/>
        <v>29.78</v>
      </c>
      <c r="M11" s="330"/>
    </row>
    <row r="12" s="297" customFormat="1" ht="26" customHeight="1" spans="1:13">
      <c r="A12" s="38" t="s">
        <v>19</v>
      </c>
      <c r="B12" s="293">
        <v>733</v>
      </c>
      <c r="C12" s="293">
        <v>20</v>
      </c>
      <c r="D12" s="293">
        <v>20</v>
      </c>
      <c r="E12" s="293">
        <v>20</v>
      </c>
      <c r="F12" s="293">
        <v>20</v>
      </c>
      <c r="G12" s="282">
        <v>92.77</v>
      </c>
      <c r="H12" s="282">
        <v>92.77</v>
      </c>
      <c r="I12" s="282">
        <f t="shared" si="0"/>
        <v>0</v>
      </c>
      <c r="J12" s="290">
        <v>20</v>
      </c>
      <c r="K12" s="290">
        <v>10</v>
      </c>
      <c r="L12" s="317">
        <f t="shared" si="1"/>
        <v>30</v>
      </c>
      <c r="M12" s="329"/>
    </row>
    <row r="13" s="297" customFormat="1" ht="26" customHeight="1" spans="1:13">
      <c r="A13" s="173" t="s">
        <v>64</v>
      </c>
      <c r="B13" s="295">
        <v>132</v>
      </c>
      <c r="C13" s="295">
        <v>15</v>
      </c>
      <c r="D13" s="295">
        <v>15</v>
      </c>
      <c r="E13" s="295">
        <v>13</v>
      </c>
      <c r="F13" s="295">
        <v>13</v>
      </c>
      <c r="G13" s="284">
        <v>73.48</v>
      </c>
      <c r="H13" s="284">
        <v>85.61</v>
      </c>
      <c r="I13" s="284">
        <f t="shared" si="0"/>
        <v>-12.13</v>
      </c>
      <c r="J13" s="222">
        <v>16.33</v>
      </c>
      <c r="K13" s="222">
        <v>2.47</v>
      </c>
      <c r="L13" s="319">
        <f t="shared" si="1"/>
        <v>18.8</v>
      </c>
      <c r="M13" s="111" t="s">
        <v>220</v>
      </c>
    </row>
    <row r="14" s="297" customFormat="1" ht="26" customHeight="1" spans="1:13">
      <c r="A14" s="38" t="s">
        <v>17</v>
      </c>
      <c r="B14" s="293">
        <v>85</v>
      </c>
      <c r="C14" s="293">
        <v>10</v>
      </c>
      <c r="D14" s="293">
        <v>10</v>
      </c>
      <c r="E14" s="293">
        <v>10</v>
      </c>
      <c r="F14" s="293">
        <v>10</v>
      </c>
      <c r="G14" s="282">
        <v>91.76</v>
      </c>
      <c r="H14" s="282">
        <v>91.76</v>
      </c>
      <c r="I14" s="282">
        <f t="shared" si="0"/>
        <v>0</v>
      </c>
      <c r="J14" s="290">
        <v>20</v>
      </c>
      <c r="K14" s="290">
        <v>10</v>
      </c>
      <c r="L14" s="317">
        <f t="shared" si="1"/>
        <v>30</v>
      </c>
      <c r="M14" s="329"/>
    </row>
    <row r="15" s="297" customFormat="1" ht="26" customHeight="1" spans="1:13">
      <c r="A15" s="173" t="s">
        <v>26</v>
      </c>
      <c r="B15" s="295">
        <v>23</v>
      </c>
      <c r="C15" s="295">
        <v>10</v>
      </c>
      <c r="D15" s="295">
        <v>10</v>
      </c>
      <c r="E15" s="295">
        <v>10</v>
      </c>
      <c r="F15" s="295">
        <v>10</v>
      </c>
      <c r="G15" s="284">
        <v>91.3</v>
      </c>
      <c r="H15" s="284">
        <v>91.3</v>
      </c>
      <c r="I15" s="284">
        <f t="shared" si="0"/>
        <v>0</v>
      </c>
      <c r="J15" s="222">
        <v>20</v>
      </c>
      <c r="K15" s="222">
        <v>10</v>
      </c>
      <c r="L15" s="319">
        <f t="shared" si="1"/>
        <v>30</v>
      </c>
      <c r="M15" s="330"/>
    </row>
    <row r="16" s="297" customFormat="1" ht="26" customHeight="1" spans="1:13">
      <c r="A16" s="38" t="s">
        <v>30</v>
      </c>
      <c r="B16" s="293">
        <v>102</v>
      </c>
      <c r="C16" s="293">
        <v>10</v>
      </c>
      <c r="D16" s="293">
        <v>10</v>
      </c>
      <c r="E16" s="293">
        <v>10</v>
      </c>
      <c r="F16" s="293">
        <v>10</v>
      </c>
      <c r="G16" s="282">
        <v>92.16</v>
      </c>
      <c r="H16" s="282">
        <v>92.16</v>
      </c>
      <c r="I16" s="282">
        <f t="shared" si="0"/>
        <v>0</v>
      </c>
      <c r="J16" s="290">
        <v>20</v>
      </c>
      <c r="K16" s="290">
        <v>10</v>
      </c>
      <c r="L16" s="317">
        <f t="shared" si="1"/>
        <v>30</v>
      </c>
      <c r="M16" s="329"/>
    </row>
    <row r="17" s="297" customFormat="1" ht="26" customHeight="1" spans="1:13">
      <c r="A17" s="173" t="s">
        <v>28</v>
      </c>
      <c r="B17" s="295">
        <v>885</v>
      </c>
      <c r="C17" s="295">
        <v>20</v>
      </c>
      <c r="D17" s="295">
        <v>20</v>
      </c>
      <c r="E17" s="295">
        <v>20</v>
      </c>
      <c r="F17" s="295">
        <v>20</v>
      </c>
      <c r="G17" s="284">
        <v>91.3</v>
      </c>
      <c r="H17" s="284">
        <v>91.3</v>
      </c>
      <c r="I17" s="284">
        <f t="shared" si="0"/>
        <v>0</v>
      </c>
      <c r="J17" s="222">
        <v>20</v>
      </c>
      <c r="K17" s="222">
        <v>10</v>
      </c>
      <c r="L17" s="319">
        <f t="shared" si="1"/>
        <v>30</v>
      </c>
      <c r="M17" s="330"/>
    </row>
    <row r="18" s="170" customFormat="1" ht="63" customHeight="1" spans="1:13">
      <c r="A18" s="332" t="s">
        <v>221</v>
      </c>
      <c r="B18" s="333"/>
      <c r="C18" s="333"/>
      <c r="D18" s="333"/>
      <c r="E18" s="333"/>
      <c r="F18" s="333"/>
      <c r="G18" s="333"/>
      <c r="H18" s="333"/>
      <c r="I18" s="333"/>
      <c r="J18" s="333"/>
      <c r="K18" s="333"/>
      <c r="L18" s="333"/>
      <c r="M18" s="334"/>
    </row>
    <row r="19" s="170" customFormat="1" ht="25.5" customHeight="1" spans="10:11">
      <c r="J19" s="225"/>
      <c r="K19" s="225"/>
    </row>
    <row r="20" s="170" customFormat="1" ht="25.5" customHeight="1" spans="10:11">
      <c r="J20" s="225"/>
      <c r="K20" s="225"/>
    </row>
    <row r="21" s="170" customFormat="1" ht="25.5" customHeight="1" spans="10:11">
      <c r="J21" s="225"/>
      <c r="K21" s="225"/>
    </row>
    <row r="22" ht="25.5" customHeight="1"/>
  </sheetData>
  <mergeCells count="4">
    <mergeCell ref="A1:M1"/>
    <mergeCell ref="B2:M2"/>
    <mergeCell ref="A18:M18"/>
    <mergeCell ref="A2:A3"/>
  </mergeCells>
  <pageMargins left="0.550694444444444" right="0.472222222222222" top="0.34" bottom="0.26" header="0.4" footer="0.31496062992126"/>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workbookViewId="0">
      <selection activeCell="T6" sqref="T6"/>
    </sheetView>
  </sheetViews>
  <sheetFormatPr defaultColWidth="9" defaultRowHeight="13.5"/>
  <cols>
    <col min="1" max="1" width="11.25" customWidth="1"/>
    <col min="2" max="6" width="9.875" customWidth="1"/>
    <col min="7" max="8" width="11.125" style="170" customWidth="1"/>
    <col min="9" max="9" width="11.125" customWidth="1"/>
    <col min="10" max="11" width="11.125" style="321" customWidth="1"/>
    <col min="12" max="12" width="11.125" customWidth="1"/>
    <col min="13" max="13" width="8.25" customWidth="1"/>
  </cols>
  <sheetData>
    <row r="1" customFormat="1" ht="35" customHeight="1" spans="1:13">
      <c r="A1" s="322" t="s">
        <v>198</v>
      </c>
      <c r="B1" s="322"/>
      <c r="C1" s="322"/>
      <c r="D1" s="322"/>
      <c r="E1" s="322"/>
      <c r="F1" s="322"/>
      <c r="G1" s="287"/>
      <c r="H1" s="287"/>
      <c r="I1" s="322"/>
      <c r="J1" s="322"/>
      <c r="K1" s="322"/>
      <c r="L1" s="322"/>
      <c r="M1" s="322"/>
    </row>
    <row r="2" customFormat="1" ht="20" customHeight="1" spans="1:13">
      <c r="A2" s="323" t="s">
        <v>2</v>
      </c>
      <c r="B2" s="324" t="s">
        <v>222</v>
      </c>
      <c r="C2" s="324"/>
      <c r="D2" s="324"/>
      <c r="E2" s="324"/>
      <c r="F2" s="324"/>
      <c r="G2" s="232"/>
      <c r="H2" s="232"/>
      <c r="I2" s="324"/>
      <c r="J2" s="324"/>
      <c r="K2" s="324"/>
      <c r="L2" s="324"/>
      <c r="M2" s="324"/>
    </row>
    <row r="3" customFormat="1" ht="55" customHeight="1" spans="1:13">
      <c r="A3" s="323"/>
      <c r="B3" s="325" t="s">
        <v>200</v>
      </c>
      <c r="C3" s="325" t="s">
        <v>201</v>
      </c>
      <c r="D3" s="325" t="s">
        <v>202</v>
      </c>
      <c r="E3" s="325" t="s">
        <v>203</v>
      </c>
      <c r="F3" s="325" t="s">
        <v>204</v>
      </c>
      <c r="G3" s="64" t="s">
        <v>205</v>
      </c>
      <c r="H3" s="64" t="s">
        <v>206</v>
      </c>
      <c r="I3" s="325" t="s">
        <v>207</v>
      </c>
      <c r="J3" s="325" t="s">
        <v>208</v>
      </c>
      <c r="K3" s="325" t="s">
        <v>209</v>
      </c>
      <c r="L3" s="325" t="s">
        <v>223</v>
      </c>
      <c r="M3" s="328" t="s">
        <v>212</v>
      </c>
    </row>
    <row r="4" s="297" customFormat="1" ht="24" customHeight="1" spans="1:13">
      <c r="A4" s="38" t="s">
        <v>25</v>
      </c>
      <c r="B4" s="293">
        <v>60</v>
      </c>
      <c r="C4" s="293">
        <v>10</v>
      </c>
      <c r="D4" s="293">
        <v>10</v>
      </c>
      <c r="E4" s="293">
        <v>10</v>
      </c>
      <c r="F4" s="293">
        <v>10</v>
      </c>
      <c r="G4" s="282">
        <v>100</v>
      </c>
      <c r="H4" s="282">
        <v>100</v>
      </c>
      <c r="I4" s="282">
        <f t="shared" ref="I4:I17" si="0">H4-G4</f>
        <v>0</v>
      </c>
      <c r="J4" s="290">
        <v>20</v>
      </c>
      <c r="K4" s="290">
        <v>10</v>
      </c>
      <c r="L4" s="317">
        <f t="shared" ref="L4:L17" si="1">J4+K4</f>
        <v>30</v>
      </c>
      <c r="M4" s="329"/>
    </row>
    <row r="5" s="297" customFormat="1" ht="24" customHeight="1" spans="1:13">
      <c r="A5" s="173" t="s">
        <v>18</v>
      </c>
      <c r="B5" s="295">
        <v>102</v>
      </c>
      <c r="C5" s="295">
        <v>10</v>
      </c>
      <c r="D5" s="295">
        <v>10</v>
      </c>
      <c r="E5" s="295">
        <v>10</v>
      </c>
      <c r="F5" s="295">
        <v>10</v>
      </c>
      <c r="G5" s="284">
        <v>99.02</v>
      </c>
      <c r="H5" s="284">
        <v>99.02</v>
      </c>
      <c r="I5" s="284">
        <f t="shared" si="0"/>
        <v>0</v>
      </c>
      <c r="J5" s="222">
        <v>20</v>
      </c>
      <c r="K5" s="222">
        <v>10</v>
      </c>
      <c r="L5" s="319">
        <f t="shared" si="1"/>
        <v>30</v>
      </c>
      <c r="M5" s="330"/>
    </row>
    <row r="6" s="297" customFormat="1" ht="24" customHeight="1" spans="1:13">
      <c r="A6" s="38" t="s">
        <v>24</v>
      </c>
      <c r="B6" s="293">
        <v>106</v>
      </c>
      <c r="C6" s="293">
        <v>10</v>
      </c>
      <c r="D6" s="293">
        <v>10</v>
      </c>
      <c r="E6" s="293">
        <v>10</v>
      </c>
      <c r="F6" s="293">
        <v>10</v>
      </c>
      <c r="G6" s="282">
        <v>100</v>
      </c>
      <c r="H6" s="282">
        <v>100</v>
      </c>
      <c r="I6" s="282">
        <f t="shared" si="0"/>
        <v>0</v>
      </c>
      <c r="J6" s="290">
        <v>20</v>
      </c>
      <c r="K6" s="290">
        <v>10</v>
      </c>
      <c r="L6" s="317">
        <f t="shared" si="1"/>
        <v>30</v>
      </c>
      <c r="M6" s="329"/>
    </row>
    <row r="7" s="297" customFormat="1" ht="24" customHeight="1" spans="1:13">
      <c r="A7" s="173" t="s">
        <v>23</v>
      </c>
      <c r="B7" s="295">
        <v>80</v>
      </c>
      <c r="C7" s="295">
        <v>10</v>
      </c>
      <c r="D7" s="295">
        <v>10</v>
      </c>
      <c r="E7" s="295">
        <v>10</v>
      </c>
      <c r="F7" s="295">
        <v>10</v>
      </c>
      <c r="G7" s="284">
        <v>98.75</v>
      </c>
      <c r="H7" s="284">
        <v>98.75</v>
      </c>
      <c r="I7" s="284">
        <f t="shared" si="0"/>
        <v>0</v>
      </c>
      <c r="J7" s="222">
        <v>20</v>
      </c>
      <c r="K7" s="222">
        <v>10</v>
      </c>
      <c r="L7" s="319">
        <f t="shared" si="1"/>
        <v>30</v>
      </c>
      <c r="M7" s="330"/>
    </row>
    <row r="8" s="297" customFormat="1" ht="24" customHeight="1" spans="1:13">
      <c r="A8" s="38" t="s">
        <v>20</v>
      </c>
      <c r="B8" s="293">
        <v>55</v>
      </c>
      <c r="C8" s="293">
        <v>10</v>
      </c>
      <c r="D8" s="293">
        <v>10</v>
      </c>
      <c r="E8" s="293">
        <v>10</v>
      </c>
      <c r="F8" s="293">
        <v>10</v>
      </c>
      <c r="G8" s="282">
        <v>100</v>
      </c>
      <c r="H8" s="282">
        <v>100</v>
      </c>
      <c r="I8" s="282">
        <f t="shared" si="0"/>
        <v>0</v>
      </c>
      <c r="J8" s="290">
        <v>20</v>
      </c>
      <c r="K8" s="290">
        <v>10</v>
      </c>
      <c r="L8" s="317">
        <f t="shared" si="1"/>
        <v>30</v>
      </c>
      <c r="M8" s="329"/>
    </row>
    <row r="9" s="297" customFormat="1" ht="24" customHeight="1" spans="1:13">
      <c r="A9" s="173" t="s">
        <v>27</v>
      </c>
      <c r="B9" s="295">
        <v>72</v>
      </c>
      <c r="C9" s="295">
        <v>10</v>
      </c>
      <c r="D9" s="295">
        <v>10</v>
      </c>
      <c r="E9" s="295">
        <v>10</v>
      </c>
      <c r="F9" s="295">
        <v>10</v>
      </c>
      <c r="G9" s="284">
        <v>98.61</v>
      </c>
      <c r="H9" s="284">
        <v>98.61</v>
      </c>
      <c r="I9" s="284">
        <f t="shared" si="0"/>
        <v>0</v>
      </c>
      <c r="J9" s="222">
        <v>20</v>
      </c>
      <c r="K9" s="222">
        <v>10</v>
      </c>
      <c r="L9" s="319">
        <f t="shared" si="1"/>
        <v>30</v>
      </c>
      <c r="M9" s="330"/>
    </row>
    <row r="10" s="297" customFormat="1" ht="24" customHeight="1" spans="1:13">
      <c r="A10" s="38" t="s">
        <v>22</v>
      </c>
      <c r="B10" s="293">
        <v>512</v>
      </c>
      <c r="C10" s="293">
        <v>20</v>
      </c>
      <c r="D10" s="293">
        <v>20</v>
      </c>
      <c r="E10" s="293">
        <v>20</v>
      </c>
      <c r="F10" s="293">
        <v>20</v>
      </c>
      <c r="G10" s="282">
        <v>99.02</v>
      </c>
      <c r="H10" s="282">
        <v>99.02</v>
      </c>
      <c r="I10" s="282">
        <f t="shared" si="0"/>
        <v>0</v>
      </c>
      <c r="J10" s="290">
        <v>20</v>
      </c>
      <c r="K10" s="290">
        <v>10</v>
      </c>
      <c r="L10" s="317">
        <f t="shared" si="1"/>
        <v>30</v>
      </c>
      <c r="M10" s="329"/>
    </row>
    <row r="11" s="297" customFormat="1" ht="24" customHeight="1" spans="1:13">
      <c r="A11" s="173" t="s">
        <v>21</v>
      </c>
      <c r="B11" s="295">
        <v>82</v>
      </c>
      <c r="C11" s="295">
        <v>10</v>
      </c>
      <c r="D11" s="295">
        <v>10</v>
      </c>
      <c r="E11" s="295">
        <v>10</v>
      </c>
      <c r="F11" s="295">
        <v>10</v>
      </c>
      <c r="G11" s="284">
        <v>98.78</v>
      </c>
      <c r="H11" s="284">
        <v>98.78</v>
      </c>
      <c r="I11" s="284">
        <f t="shared" si="0"/>
        <v>0</v>
      </c>
      <c r="J11" s="222">
        <v>20</v>
      </c>
      <c r="K11" s="222">
        <v>10</v>
      </c>
      <c r="L11" s="319">
        <f t="shared" si="1"/>
        <v>30</v>
      </c>
      <c r="M11" s="330"/>
    </row>
    <row r="12" s="297" customFormat="1" ht="24" customHeight="1" spans="1:13">
      <c r="A12" s="38" t="s">
        <v>19</v>
      </c>
      <c r="B12" s="293">
        <v>733</v>
      </c>
      <c r="C12" s="293">
        <v>20</v>
      </c>
      <c r="D12" s="293">
        <v>20</v>
      </c>
      <c r="E12" s="293">
        <v>20</v>
      </c>
      <c r="F12" s="293">
        <v>20</v>
      </c>
      <c r="G12" s="282">
        <v>99.05</v>
      </c>
      <c r="H12" s="282">
        <v>99.05</v>
      </c>
      <c r="I12" s="282">
        <f t="shared" si="0"/>
        <v>0</v>
      </c>
      <c r="J12" s="290">
        <v>20</v>
      </c>
      <c r="K12" s="290">
        <v>10</v>
      </c>
      <c r="L12" s="317">
        <f t="shared" si="1"/>
        <v>30</v>
      </c>
      <c r="M12" s="329"/>
    </row>
    <row r="13" s="297" customFormat="1" ht="24" customHeight="1" spans="1:13">
      <c r="A13" s="173" t="s">
        <v>64</v>
      </c>
      <c r="B13" s="295">
        <v>132</v>
      </c>
      <c r="C13" s="295">
        <v>15</v>
      </c>
      <c r="D13" s="295">
        <v>15</v>
      </c>
      <c r="E13" s="295">
        <v>15</v>
      </c>
      <c r="F13" s="295">
        <v>15</v>
      </c>
      <c r="G13" s="284">
        <v>97.73</v>
      </c>
      <c r="H13" s="284">
        <v>97.73</v>
      </c>
      <c r="I13" s="284">
        <f t="shared" si="0"/>
        <v>0</v>
      </c>
      <c r="J13" s="222">
        <v>20</v>
      </c>
      <c r="K13" s="222">
        <v>10</v>
      </c>
      <c r="L13" s="319">
        <f t="shared" si="1"/>
        <v>30</v>
      </c>
      <c r="M13" s="330"/>
    </row>
    <row r="14" s="297" customFormat="1" ht="24" customHeight="1" spans="1:13">
      <c r="A14" s="38" t="s">
        <v>17</v>
      </c>
      <c r="B14" s="293">
        <v>85</v>
      </c>
      <c r="C14" s="293">
        <v>10</v>
      </c>
      <c r="D14" s="293">
        <v>10</v>
      </c>
      <c r="E14" s="293">
        <v>10</v>
      </c>
      <c r="F14" s="293">
        <v>10</v>
      </c>
      <c r="G14" s="282">
        <v>98.82</v>
      </c>
      <c r="H14" s="282">
        <v>98.82</v>
      </c>
      <c r="I14" s="282">
        <f t="shared" si="0"/>
        <v>0</v>
      </c>
      <c r="J14" s="290">
        <v>20</v>
      </c>
      <c r="K14" s="290">
        <v>10</v>
      </c>
      <c r="L14" s="317">
        <f t="shared" si="1"/>
        <v>30</v>
      </c>
      <c r="M14" s="329"/>
    </row>
    <row r="15" s="297" customFormat="1" ht="24" customHeight="1" spans="1:13">
      <c r="A15" s="173" t="s">
        <v>26</v>
      </c>
      <c r="B15" s="295">
        <v>23</v>
      </c>
      <c r="C15" s="295">
        <v>10</v>
      </c>
      <c r="D15" s="295">
        <v>10</v>
      </c>
      <c r="E15" s="295">
        <v>10</v>
      </c>
      <c r="F15" s="295">
        <v>10</v>
      </c>
      <c r="G15" s="284">
        <v>100</v>
      </c>
      <c r="H15" s="284">
        <v>100</v>
      </c>
      <c r="I15" s="284">
        <f t="shared" si="0"/>
        <v>0</v>
      </c>
      <c r="J15" s="222">
        <v>20</v>
      </c>
      <c r="K15" s="222">
        <v>10</v>
      </c>
      <c r="L15" s="319">
        <f t="shared" si="1"/>
        <v>30</v>
      </c>
      <c r="M15" s="330"/>
    </row>
    <row r="16" s="297" customFormat="1" ht="24" customHeight="1" spans="1:13">
      <c r="A16" s="38" t="s">
        <v>30</v>
      </c>
      <c r="B16" s="293">
        <v>102</v>
      </c>
      <c r="C16" s="293">
        <v>10</v>
      </c>
      <c r="D16" s="293">
        <v>10</v>
      </c>
      <c r="E16" s="293">
        <v>10</v>
      </c>
      <c r="F16" s="293">
        <v>10</v>
      </c>
      <c r="G16" s="282">
        <v>99.02</v>
      </c>
      <c r="H16" s="282">
        <v>99.02</v>
      </c>
      <c r="I16" s="282">
        <f t="shared" si="0"/>
        <v>0</v>
      </c>
      <c r="J16" s="290">
        <v>20</v>
      </c>
      <c r="K16" s="290">
        <v>10</v>
      </c>
      <c r="L16" s="317">
        <f t="shared" si="1"/>
        <v>30</v>
      </c>
      <c r="M16" s="329"/>
    </row>
    <row r="17" s="297" customFormat="1" ht="24" customHeight="1" spans="1:13">
      <c r="A17" s="173" t="s">
        <v>28</v>
      </c>
      <c r="B17" s="295">
        <v>885</v>
      </c>
      <c r="C17" s="295">
        <v>20</v>
      </c>
      <c r="D17" s="295">
        <v>20</v>
      </c>
      <c r="E17" s="295">
        <v>20</v>
      </c>
      <c r="F17" s="295">
        <v>20</v>
      </c>
      <c r="G17" s="284">
        <v>96.38</v>
      </c>
      <c r="H17" s="284">
        <v>96.38</v>
      </c>
      <c r="I17" s="284">
        <f t="shared" si="0"/>
        <v>0</v>
      </c>
      <c r="J17" s="222">
        <v>20</v>
      </c>
      <c r="K17" s="222">
        <v>10</v>
      </c>
      <c r="L17" s="319">
        <f t="shared" si="1"/>
        <v>30</v>
      </c>
      <c r="M17" s="330"/>
    </row>
    <row r="18" s="170" customFormat="1" ht="60" customHeight="1" spans="1:13">
      <c r="A18" s="326" t="s">
        <v>224</v>
      </c>
      <c r="B18" s="327"/>
      <c r="C18" s="327"/>
      <c r="D18" s="327"/>
      <c r="E18" s="327"/>
      <c r="F18" s="327"/>
      <c r="G18" s="327"/>
      <c r="H18" s="327"/>
      <c r="I18" s="327"/>
      <c r="J18" s="327"/>
      <c r="K18" s="327"/>
      <c r="L18" s="327"/>
      <c r="M18" s="331"/>
    </row>
    <row r="19" s="170" customFormat="1" ht="25.5" customHeight="1" spans="10:11">
      <c r="J19" s="225"/>
      <c r="K19" s="225"/>
    </row>
    <row r="20" s="170" customFormat="1" ht="25.5" customHeight="1" spans="10:11">
      <c r="J20" s="225"/>
      <c r="K20" s="225"/>
    </row>
    <row r="21" s="170" customFormat="1" ht="25.5" customHeight="1" spans="10:11">
      <c r="J21" s="225"/>
      <c r="K21" s="225"/>
    </row>
    <row r="22" ht="25.5" customHeight="1"/>
  </sheetData>
  <mergeCells count="4">
    <mergeCell ref="A1:M1"/>
    <mergeCell ref="B2:M2"/>
    <mergeCell ref="A18:M18"/>
    <mergeCell ref="A2:A3"/>
  </mergeCells>
  <pageMargins left="0.65" right="0.511805555555556" top="0.31" bottom="0.41" header="0.31496062992126" footer="0.3149606299212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T6" sqref="T6"/>
    </sheetView>
  </sheetViews>
  <sheetFormatPr defaultColWidth="8.89166666666667" defaultRowHeight="13.5"/>
  <cols>
    <col min="1" max="1" width="18.875" customWidth="1"/>
    <col min="2" max="2" width="10.25" customWidth="1"/>
    <col min="3" max="3" width="9.5" customWidth="1"/>
    <col min="4" max="4" width="10.875" customWidth="1"/>
    <col min="5" max="5" width="7.25" customWidth="1"/>
    <col min="6" max="6" width="9.625" customWidth="1"/>
    <col min="7" max="7" width="8.625" customWidth="1"/>
    <col min="8" max="8" width="7.25" customWidth="1"/>
    <col min="9" max="9" width="10.5" customWidth="1"/>
    <col min="10" max="10" width="10.375" customWidth="1"/>
    <col min="11" max="11" width="8.125" customWidth="1"/>
    <col min="12" max="12" width="9.875" customWidth="1"/>
    <col min="13" max="13" width="10.625" customWidth="1"/>
    <col min="14" max="14" width="10.125" style="1" customWidth="1"/>
  </cols>
  <sheetData>
    <row r="1" customFormat="1" ht="43" customHeight="1" spans="1:14">
      <c r="A1" s="309" t="s">
        <v>225</v>
      </c>
      <c r="B1" s="309"/>
      <c r="C1" s="309"/>
      <c r="D1" s="309"/>
      <c r="E1" s="309"/>
      <c r="F1" s="309"/>
      <c r="G1" s="309"/>
      <c r="H1" s="309"/>
      <c r="I1" s="309"/>
      <c r="J1" s="309"/>
      <c r="K1" s="309"/>
      <c r="L1" s="309"/>
      <c r="M1" s="309"/>
      <c r="N1" s="309"/>
    </row>
    <row r="2" customFormat="1" spans="1:14">
      <c r="A2" s="310"/>
      <c r="B2" s="311" t="s">
        <v>226</v>
      </c>
      <c r="C2" s="311"/>
      <c r="D2" s="311"/>
      <c r="E2" s="311"/>
      <c r="F2" s="311" t="s">
        <v>227</v>
      </c>
      <c r="G2" s="311"/>
      <c r="H2" s="311"/>
      <c r="I2" s="311" t="s">
        <v>228</v>
      </c>
      <c r="J2" s="311"/>
      <c r="K2" s="311"/>
      <c r="L2" s="311" t="s">
        <v>229</v>
      </c>
      <c r="M2" s="311" t="s">
        <v>230</v>
      </c>
      <c r="N2" s="310" t="s">
        <v>231</v>
      </c>
    </row>
    <row r="3" customFormat="1" spans="1:14">
      <c r="A3" s="310"/>
      <c r="B3" s="311"/>
      <c r="C3" s="311"/>
      <c r="D3" s="311"/>
      <c r="E3" s="311"/>
      <c r="F3" s="311"/>
      <c r="G3" s="311"/>
      <c r="H3" s="311"/>
      <c r="I3" s="311"/>
      <c r="J3" s="311"/>
      <c r="K3" s="311"/>
      <c r="L3" s="311"/>
      <c r="M3" s="311"/>
      <c r="N3" s="310"/>
    </row>
    <row r="4" customFormat="1" spans="1:14">
      <c r="A4" s="310"/>
      <c r="B4" s="311"/>
      <c r="C4" s="311"/>
      <c r="D4" s="311"/>
      <c r="E4" s="311"/>
      <c r="F4" s="311"/>
      <c r="G4" s="311"/>
      <c r="H4" s="311"/>
      <c r="I4" s="311"/>
      <c r="J4" s="311"/>
      <c r="K4" s="311"/>
      <c r="L4" s="311"/>
      <c r="M4" s="311"/>
      <c r="N4" s="310"/>
    </row>
    <row r="5" customFormat="1" spans="1:14">
      <c r="A5" s="310"/>
      <c r="B5" s="311"/>
      <c r="C5" s="311"/>
      <c r="D5" s="311"/>
      <c r="E5" s="311"/>
      <c r="F5" s="311"/>
      <c r="G5" s="311"/>
      <c r="H5" s="311"/>
      <c r="I5" s="311"/>
      <c r="J5" s="311"/>
      <c r="K5" s="311"/>
      <c r="L5" s="311"/>
      <c r="M5" s="311"/>
      <c r="N5" s="310"/>
    </row>
    <row r="6" customFormat="1" spans="1:14">
      <c r="A6" s="310"/>
      <c r="B6" s="311"/>
      <c r="C6" s="311"/>
      <c r="D6" s="311"/>
      <c r="E6" s="311"/>
      <c r="F6" s="311"/>
      <c r="G6" s="311"/>
      <c r="H6" s="311"/>
      <c r="I6" s="311"/>
      <c r="J6" s="311"/>
      <c r="K6" s="311"/>
      <c r="L6" s="311"/>
      <c r="M6" s="311"/>
      <c r="N6" s="310"/>
    </row>
    <row r="7" customFormat="1" ht="38" customHeight="1" spans="1:14">
      <c r="A7" s="312"/>
      <c r="B7" s="313" t="s">
        <v>232</v>
      </c>
      <c r="C7" s="314" t="s">
        <v>233</v>
      </c>
      <c r="D7" s="314" t="s">
        <v>234</v>
      </c>
      <c r="E7" s="314" t="s">
        <v>235</v>
      </c>
      <c r="F7" s="314" t="s">
        <v>236</v>
      </c>
      <c r="G7" s="315" t="s">
        <v>237</v>
      </c>
      <c r="H7" s="314" t="s">
        <v>238</v>
      </c>
      <c r="I7" s="314" t="s">
        <v>239</v>
      </c>
      <c r="J7" s="315" t="s">
        <v>240</v>
      </c>
      <c r="K7" s="314" t="s">
        <v>241</v>
      </c>
      <c r="L7" s="314" t="s">
        <v>242</v>
      </c>
      <c r="M7" s="314" t="s">
        <v>243</v>
      </c>
      <c r="N7" s="320" t="s">
        <v>244</v>
      </c>
    </row>
    <row r="8" customFormat="1" ht="25" customHeight="1" spans="1:14">
      <c r="A8" s="316" t="s">
        <v>245</v>
      </c>
      <c r="B8" s="290">
        <v>20</v>
      </c>
      <c r="C8" s="290">
        <v>10</v>
      </c>
      <c r="D8" s="317">
        <v>9</v>
      </c>
      <c r="E8" s="37">
        <f t="shared" ref="E8:E21" si="0">D8+C8+B8</f>
        <v>39</v>
      </c>
      <c r="F8" s="290">
        <v>20</v>
      </c>
      <c r="G8" s="290">
        <v>10</v>
      </c>
      <c r="H8" s="37">
        <f t="shared" ref="H8:H21" si="1">G8+F8</f>
        <v>30</v>
      </c>
      <c r="I8" s="290">
        <v>20</v>
      </c>
      <c r="J8" s="290">
        <v>10</v>
      </c>
      <c r="K8" s="37">
        <f t="shared" ref="K8:K21" si="2">J8+I8</f>
        <v>30</v>
      </c>
      <c r="L8" s="37">
        <v>0</v>
      </c>
      <c r="M8" s="37">
        <f t="shared" ref="M8:M21" si="3">K8+H8+E8</f>
        <v>99</v>
      </c>
      <c r="N8" s="38">
        <f t="shared" ref="N8:N21" si="4">E8+H8+K8-L8</f>
        <v>99</v>
      </c>
    </row>
    <row r="9" customFormat="1" ht="25" customHeight="1" spans="1:14">
      <c r="A9" s="318" t="s">
        <v>246</v>
      </c>
      <c r="B9" s="222">
        <v>20</v>
      </c>
      <c r="C9" s="222">
        <v>10</v>
      </c>
      <c r="D9" s="319">
        <v>9</v>
      </c>
      <c r="E9" s="166">
        <f t="shared" si="0"/>
        <v>39</v>
      </c>
      <c r="F9" s="222">
        <v>20</v>
      </c>
      <c r="G9" s="222">
        <v>10</v>
      </c>
      <c r="H9" s="166">
        <f t="shared" si="1"/>
        <v>30</v>
      </c>
      <c r="I9" s="222">
        <v>20</v>
      </c>
      <c r="J9" s="222">
        <v>10</v>
      </c>
      <c r="K9" s="166">
        <f t="shared" si="2"/>
        <v>30</v>
      </c>
      <c r="L9" s="166">
        <v>0</v>
      </c>
      <c r="M9" s="166">
        <f t="shared" si="3"/>
        <v>99</v>
      </c>
      <c r="N9" s="173">
        <f t="shared" si="4"/>
        <v>99</v>
      </c>
    </row>
    <row r="10" customFormat="1" ht="25" customHeight="1" spans="1:14">
      <c r="A10" s="316" t="s">
        <v>247</v>
      </c>
      <c r="B10" s="290">
        <v>20</v>
      </c>
      <c r="C10" s="290">
        <v>10</v>
      </c>
      <c r="D10" s="317">
        <v>9</v>
      </c>
      <c r="E10" s="37">
        <f t="shared" si="0"/>
        <v>39</v>
      </c>
      <c r="F10" s="290">
        <v>20</v>
      </c>
      <c r="G10" s="290">
        <v>10</v>
      </c>
      <c r="H10" s="37">
        <f t="shared" si="1"/>
        <v>30</v>
      </c>
      <c r="I10" s="290">
        <v>20</v>
      </c>
      <c r="J10" s="290">
        <v>10</v>
      </c>
      <c r="K10" s="37">
        <f t="shared" si="2"/>
        <v>30</v>
      </c>
      <c r="L10" s="37">
        <v>0</v>
      </c>
      <c r="M10" s="37">
        <f t="shared" si="3"/>
        <v>99</v>
      </c>
      <c r="N10" s="38">
        <f t="shared" si="4"/>
        <v>99</v>
      </c>
    </row>
    <row r="11" customFormat="1" ht="25" customHeight="1" spans="1:14">
      <c r="A11" s="318" t="s">
        <v>248</v>
      </c>
      <c r="B11" s="222">
        <v>20</v>
      </c>
      <c r="C11" s="222">
        <v>10</v>
      </c>
      <c r="D11" s="319">
        <v>5</v>
      </c>
      <c r="E11" s="166">
        <f t="shared" si="0"/>
        <v>35</v>
      </c>
      <c r="F11" s="222">
        <v>19.72</v>
      </c>
      <c r="G11" s="222">
        <v>10</v>
      </c>
      <c r="H11" s="166">
        <f t="shared" si="1"/>
        <v>29.72</v>
      </c>
      <c r="I11" s="222">
        <v>20</v>
      </c>
      <c r="J11" s="222">
        <v>10</v>
      </c>
      <c r="K11" s="166">
        <f t="shared" si="2"/>
        <v>30</v>
      </c>
      <c r="L11" s="166">
        <v>0</v>
      </c>
      <c r="M11" s="166">
        <f t="shared" si="3"/>
        <v>94.72</v>
      </c>
      <c r="N11" s="173">
        <f t="shared" si="4"/>
        <v>94.72</v>
      </c>
    </row>
    <row r="12" customFormat="1" ht="25" customHeight="1" spans="1:14">
      <c r="A12" s="316" t="s">
        <v>249</v>
      </c>
      <c r="B12" s="290">
        <v>20</v>
      </c>
      <c r="C12" s="290">
        <v>10</v>
      </c>
      <c r="D12" s="317">
        <v>9</v>
      </c>
      <c r="E12" s="37">
        <f t="shared" si="0"/>
        <v>39</v>
      </c>
      <c r="F12" s="290">
        <v>20</v>
      </c>
      <c r="G12" s="290">
        <v>10</v>
      </c>
      <c r="H12" s="37">
        <f t="shared" si="1"/>
        <v>30</v>
      </c>
      <c r="I12" s="290">
        <v>20</v>
      </c>
      <c r="J12" s="290">
        <v>10</v>
      </c>
      <c r="K12" s="37">
        <f t="shared" si="2"/>
        <v>30</v>
      </c>
      <c r="L12" s="37">
        <v>0</v>
      </c>
      <c r="M12" s="37">
        <f t="shared" si="3"/>
        <v>99</v>
      </c>
      <c r="N12" s="38">
        <f t="shared" si="4"/>
        <v>99</v>
      </c>
    </row>
    <row r="13" customFormat="1" ht="25" customHeight="1" spans="1:14">
      <c r="A13" s="318" t="s">
        <v>250</v>
      </c>
      <c r="B13" s="222">
        <v>20</v>
      </c>
      <c r="C13" s="222">
        <v>10</v>
      </c>
      <c r="D13" s="319">
        <v>9</v>
      </c>
      <c r="E13" s="222">
        <f t="shared" si="0"/>
        <v>39</v>
      </c>
      <c r="F13" s="222">
        <v>20</v>
      </c>
      <c r="G13" s="222">
        <v>10</v>
      </c>
      <c r="H13" s="222">
        <f t="shared" si="1"/>
        <v>30</v>
      </c>
      <c r="I13" s="222">
        <v>20</v>
      </c>
      <c r="J13" s="222">
        <v>10</v>
      </c>
      <c r="K13" s="222">
        <f t="shared" si="2"/>
        <v>30</v>
      </c>
      <c r="L13" s="166">
        <v>0</v>
      </c>
      <c r="M13" s="222">
        <f t="shared" si="3"/>
        <v>99</v>
      </c>
      <c r="N13" s="173">
        <f t="shared" si="4"/>
        <v>99</v>
      </c>
    </row>
    <row r="14" customFormat="1" ht="25" customHeight="1" spans="1:14">
      <c r="A14" s="316" t="s">
        <v>251</v>
      </c>
      <c r="B14" s="290">
        <v>20</v>
      </c>
      <c r="C14" s="290">
        <v>10</v>
      </c>
      <c r="D14" s="317">
        <v>10</v>
      </c>
      <c r="E14" s="37">
        <f t="shared" si="0"/>
        <v>40</v>
      </c>
      <c r="F14" s="290">
        <v>20</v>
      </c>
      <c r="G14" s="290">
        <v>10</v>
      </c>
      <c r="H14" s="37">
        <f t="shared" si="1"/>
        <v>30</v>
      </c>
      <c r="I14" s="290">
        <v>20</v>
      </c>
      <c r="J14" s="290">
        <v>10</v>
      </c>
      <c r="K14" s="37">
        <f t="shared" si="2"/>
        <v>30</v>
      </c>
      <c r="L14" s="37">
        <v>0</v>
      </c>
      <c r="M14" s="37">
        <f t="shared" si="3"/>
        <v>100</v>
      </c>
      <c r="N14" s="38">
        <f t="shared" si="4"/>
        <v>100</v>
      </c>
    </row>
    <row r="15" customFormat="1" ht="25" customHeight="1" spans="1:14">
      <c r="A15" s="318" t="s">
        <v>252</v>
      </c>
      <c r="B15" s="222">
        <v>20</v>
      </c>
      <c r="C15" s="222">
        <v>10</v>
      </c>
      <c r="D15" s="319">
        <v>10</v>
      </c>
      <c r="E15" s="166">
        <f t="shared" si="0"/>
        <v>40</v>
      </c>
      <c r="F15" s="222">
        <v>19.78</v>
      </c>
      <c r="G15" s="222">
        <v>10</v>
      </c>
      <c r="H15" s="166">
        <f t="shared" si="1"/>
        <v>29.78</v>
      </c>
      <c r="I15" s="222">
        <v>20</v>
      </c>
      <c r="J15" s="222">
        <v>10</v>
      </c>
      <c r="K15" s="166">
        <f t="shared" si="2"/>
        <v>30</v>
      </c>
      <c r="L15" s="166">
        <v>0</v>
      </c>
      <c r="M15" s="166">
        <f t="shared" si="3"/>
        <v>99.78</v>
      </c>
      <c r="N15" s="173">
        <f t="shared" si="4"/>
        <v>99.78</v>
      </c>
    </row>
    <row r="16" customFormat="1" ht="25" customHeight="1" spans="1:14">
      <c r="A16" s="316" t="s">
        <v>253</v>
      </c>
      <c r="B16" s="290">
        <v>20</v>
      </c>
      <c r="C16" s="290">
        <v>10</v>
      </c>
      <c r="D16" s="317">
        <v>10</v>
      </c>
      <c r="E16" s="37">
        <f t="shared" si="0"/>
        <v>40</v>
      </c>
      <c r="F16" s="290">
        <v>20</v>
      </c>
      <c r="G16" s="290">
        <v>10</v>
      </c>
      <c r="H16" s="37">
        <f t="shared" si="1"/>
        <v>30</v>
      </c>
      <c r="I16" s="290">
        <v>20</v>
      </c>
      <c r="J16" s="290">
        <v>10</v>
      </c>
      <c r="K16" s="37">
        <f t="shared" si="2"/>
        <v>30</v>
      </c>
      <c r="L16" s="37">
        <v>0</v>
      </c>
      <c r="M16" s="37">
        <f t="shared" si="3"/>
        <v>100</v>
      </c>
      <c r="N16" s="38">
        <f t="shared" si="4"/>
        <v>100</v>
      </c>
    </row>
    <row r="17" customFormat="1" ht="25" customHeight="1" spans="1:14">
      <c r="A17" s="318" t="s">
        <v>254</v>
      </c>
      <c r="B17" s="222">
        <v>18.18</v>
      </c>
      <c r="C17" s="222">
        <v>4.95</v>
      </c>
      <c r="D17" s="319">
        <v>5</v>
      </c>
      <c r="E17" s="166">
        <f t="shared" si="0"/>
        <v>28.13</v>
      </c>
      <c r="F17" s="222">
        <v>16.33</v>
      </c>
      <c r="G17" s="222">
        <v>2.47</v>
      </c>
      <c r="H17" s="166">
        <f t="shared" si="1"/>
        <v>18.8</v>
      </c>
      <c r="I17" s="222">
        <v>20</v>
      </c>
      <c r="J17" s="222">
        <v>10</v>
      </c>
      <c r="K17" s="166">
        <f t="shared" si="2"/>
        <v>30</v>
      </c>
      <c r="L17" s="166">
        <v>5</v>
      </c>
      <c r="M17" s="166">
        <f t="shared" si="3"/>
        <v>76.93</v>
      </c>
      <c r="N17" s="173">
        <f t="shared" si="4"/>
        <v>71.93</v>
      </c>
    </row>
    <row r="18" customFormat="1" ht="25" customHeight="1" spans="1:14">
      <c r="A18" s="316" t="s">
        <v>255</v>
      </c>
      <c r="B18" s="290">
        <v>20</v>
      </c>
      <c r="C18" s="290">
        <v>10</v>
      </c>
      <c r="D18" s="317">
        <v>9</v>
      </c>
      <c r="E18" s="37">
        <f t="shared" si="0"/>
        <v>39</v>
      </c>
      <c r="F18" s="290">
        <v>20</v>
      </c>
      <c r="G18" s="290">
        <v>10</v>
      </c>
      <c r="H18" s="37">
        <f t="shared" si="1"/>
        <v>30</v>
      </c>
      <c r="I18" s="290">
        <v>20</v>
      </c>
      <c r="J18" s="290">
        <v>10</v>
      </c>
      <c r="K18" s="37">
        <f t="shared" si="2"/>
        <v>30</v>
      </c>
      <c r="L18" s="37">
        <v>0</v>
      </c>
      <c r="M18" s="37">
        <f t="shared" si="3"/>
        <v>99</v>
      </c>
      <c r="N18" s="38">
        <f t="shared" si="4"/>
        <v>99</v>
      </c>
    </row>
    <row r="19" customFormat="1" ht="25" customHeight="1" spans="1:14">
      <c r="A19" s="318" t="s">
        <v>256</v>
      </c>
      <c r="B19" s="222">
        <v>20</v>
      </c>
      <c r="C19" s="222">
        <v>10</v>
      </c>
      <c r="D19" s="319">
        <v>9</v>
      </c>
      <c r="E19" s="166">
        <f t="shared" si="0"/>
        <v>39</v>
      </c>
      <c r="F19" s="222">
        <v>20</v>
      </c>
      <c r="G19" s="222">
        <v>10</v>
      </c>
      <c r="H19" s="166">
        <f t="shared" si="1"/>
        <v>30</v>
      </c>
      <c r="I19" s="222">
        <v>20</v>
      </c>
      <c r="J19" s="222">
        <v>10</v>
      </c>
      <c r="K19" s="166">
        <f t="shared" si="2"/>
        <v>30</v>
      </c>
      <c r="L19" s="166">
        <v>0</v>
      </c>
      <c r="M19" s="166">
        <f t="shared" si="3"/>
        <v>99</v>
      </c>
      <c r="N19" s="173">
        <f t="shared" si="4"/>
        <v>99</v>
      </c>
    </row>
    <row r="20" customFormat="1" ht="25" customHeight="1" spans="1:14">
      <c r="A20" s="316" t="s">
        <v>257</v>
      </c>
      <c r="B20" s="290">
        <v>20</v>
      </c>
      <c r="C20" s="290">
        <v>10</v>
      </c>
      <c r="D20" s="317">
        <v>5</v>
      </c>
      <c r="E20" s="37">
        <f t="shared" si="0"/>
        <v>35</v>
      </c>
      <c r="F20" s="290">
        <v>20</v>
      </c>
      <c r="G20" s="290">
        <v>10</v>
      </c>
      <c r="H20" s="37">
        <f t="shared" si="1"/>
        <v>30</v>
      </c>
      <c r="I20" s="290">
        <v>20</v>
      </c>
      <c r="J20" s="290">
        <v>10</v>
      </c>
      <c r="K20" s="37">
        <f t="shared" si="2"/>
        <v>30</v>
      </c>
      <c r="L20" s="37">
        <v>0</v>
      </c>
      <c r="M20" s="37">
        <f t="shared" si="3"/>
        <v>95</v>
      </c>
      <c r="N20" s="38">
        <f t="shared" si="4"/>
        <v>95</v>
      </c>
    </row>
    <row r="21" customFormat="1" ht="25" customHeight="1" spans="1:14">
      <c r="A21" s="318" t="s">
        <v>258</v>
      </c>
      <c r="B21" s="222">
        <v>20</v>
      </c>
      <c r="C21" s="222">
        <v>10</v>
      </c>
      <c r="D21" s="319">
        <v>6</v>
      </c>
      <c r="E21" s="166">
        <f t="shared" si="0"/>
        <v>36</v>
      </c>
      <c r="F21" s="222">
        <v>20</v>
      </c>
      <c r="G21" s="222">
        <v>10</v>
      </c>
      <c r="H21" s="166">
        <f t="shared" si="1"/>
        <v>30</v>
      </c>
      <c r="I21" s="222">
        <v>20</v>
      </c>
      <c r="J21" s="222">
        <v>10</v>
      </c>
      <c r="K21" s="166">
        <f t="shared" si="2"/>
        <v>30</v>
      </c>
      <c r="L21" s="166">
        <v>0</v>
      </c>
      <c r="M21" s="166">
        <f t="shared" si="3"/>
        <v>96</v>
      </c>
      <c r="N21" s="173">
        <f t="shared" si="4"/>
        <v>96</v>
      </c>
    </row>
  </sheetData>
  <mergeCells count="8">
    <mergeCell ref="A1:N1"/>
    <mergeCell ref="A2:A6"/>
    <mergeCell ref="L2:L6"/>
    <mergeCell ref="M2:M6"/>
    <mergeCell ref="N2:N6"/>
    <mergeCell ref="B2:E6"/>
    <mergeCell ref="F2:H6"/>
    <mergeCell ref="I2:K6"/>
  </mergeCells>
  <pageMargins left="0.354166666666667" right="0.314583333333333" top="0.66875" bottom="0.629861111111111" header="0.5" footer="0.432638888888889"/>
  <pageSetup paperSize="9" orientation="landscape"/>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J20" sqref="J20"/>
    </sheetView>
  </sheetViews>
  <sheetFormatPr defaultColWidth="9" defaultRowHeight="13.5"/>
  <cols>
    <col min="1" max="1" width="13.875" style="170" customWidth="1"/>
    <col min="2" max="2" width="11.6333333333333" style="170" customWidth="1"/>
    <col min="3" max="3" width="13.2583333333333" style="170" customWidth="1"/>
    <col min="4" max="4" width="14" style="170" customWidth="1"/>
    <col min="5" max="5" width="13.875" style="170" customWidth="1"/>
    <col min="6" max="6" width="11.8833333333333" style="170" customWidth="1"/>
    <col min="7" max="7" width="14.75" style="225" customWidth="1"/>
    <col min="8" max="8" width="11.875" style="225" customWidth="1"/>
    <col min="9" max="9" width="11.2583333333333" style="225" customWidth="1"/>
    <col min="10" max="10" width="13.625" style="170" customWidth="1"/>
    <col min="11" max="16384" width="9" style="170"/>
  </cols>
  <sheetData>
    <row r="1" s="170" customFormat="1" ht="26.1" customHeight="1" spans="1:10">
      <c r="A1" s="287" t="s">
        <v>259</v>
      </c>
      <c r="B1" s="287"/>
      <c r="C1" s="287"/>
      <c r="D1" s="287"/>
      <c r="E1" s="287"/>
      <c r="F1" s="287"/>
      <c r="G1" s="287"/>
      <c r="H1" s="287"/>
      <c r="I1" s="287"/>
      <c r="J1" s="287"/>
    </row>
    <row r="2" s="170" customFormat="1" ht="26.1" customHeight="1" spans="1:10">
      <c r="A2" s="298" t="s">
        <v>2</v>
      </c>
      <c r="B2" s="299" t="s">
        <v>260</v>
      </c>
      <c r="C2" s="300"/>
      <c r="D2" s="300"/>
      <c r="E2" s="300"/>
      <c r="F2" s="300"/>
      <c r="G2" s="300"/>
      <c r="H2" s="300"/>
      <c r="I2" s="300"/>
      <c r="J2" s="307"/>
    </row>
    <row r="3" s="170" customFormat="1" ht="45.75" customHeight="1" spans="1:10">
      <c r="A3" s="301"/>
      <c r="B3" s="302" t="s">
        <v>200</v>
      </c>
      <c r="C3" s="303" t="s">
        <v>261</v>
      </c>
      <c r="D3" s="302" t="s">
        <v>262</v>
      </c>
      <c r="E3" s="303" t="s">
        <v>263</v>
      </c>
      <c r="F3" s="302" t="s">
        <v>207</v>
      </c>
      <c r="G3" s="303" t="s">
        <v>264</v>
      </c>
      <c r="H3" s="303" t="s">
        <v>265</v>
      </c>
      <c r="I3" s="302" t="s">
        <v>266</v>
      </c>
      <c r="J3" s="302" t="s">
        <v>267</v>
      </c>
    </row>
    <row r="4" s="297" customFormat="1" ht="27" customHeight="1" spans="1:10">
      <c r="A4" s="280" t="s">
        <v>17</v>
      </c>
      <c r="B4" s="37">
        <v>85</v>
      </c>
      <c r="C4" s="37">
        <v>85</v>
      </c>
      <c r="D4" s="40">
        <v>100</v>
      </c>
      <c r="E4" s="40">
        <v>100</v>
      </c>
      <c r="F4" s="293">
        <v>0</v>
      </c>
      <c r="G4" s="293">
        <v>10</v>
      </c>
      <c r="H4" s="293">
        <v>8</v>
      </c>
      <c r="I4" s="293">
        <v>5</v>
      </c>
      <c r="J4" s="281">
        <f t="shared" ref="J4:J17" si="0">SUM(G4:I4)</f>
        <v>23</v>
      </c>
    </row>
    <row r="5" s="297" customFormat="1" ht="27" customHeight="1" spans="1:10">
      <c r="A5" s="286" t="s">
        <v>18</v>
      </c>
      <c r="B5" s="166">
        <v>10</v>
      </c>
      <c r="C5" s="166">
        <v>102</v>
      </c>
      <c r="D5" s="285">
        <v>100</v>
      </c>
      <c r="E5" s="285">
        <v>100</v>
      </c>
      <c r="F5" s="295">
        <v>0</v>
      </c>
      <c r="G5" s="295">
        <v>10</v>
      </c>
      <c r="H5" s="295">
        <v>8</v>
      </c>
      <c r="I5" s="295">
        <v>5</v>
      </c>
      <c r="J5" s="283">
        <f t="shared" si="0"/>
        <v>23</v>
      </c>
    </row>
    <row r="6" s="297" customFormat="1" ht="27" customHeight="1" spans="1:10">
      <c r="A6" s="37" t="s">
        <v>19</v>
      </c>
      <c r="B6" s="37">
        <v>733</v>
      </c>
      <c r="C6" s="37">
        <v>719</v>
      </c>
      <c r="D6" s="40">
        <v>98.09</v>
      </c>
      <c r="E6" s="40">
        <v>98.09</v>
      </c>
      <c r="F6" s="293">
        <v>0</v>
      </c>
      <c r="G6" s="293">
        <v>10</v>
      </c>
      <c r="H6" s="293">
        <v>10</v>
      </c>
      <c r="I6" s="293">
        <v>5</v>
      </c>
      <c r="J6" s="281">
        <f t="shared" si="0"/>
        <v>25</v>
      </c>
    </row>
    <row r="7" s="297" customFormat="1" ht="27" customHeight="1" spans="1:10">
      <c r="A7" s="166" t="s">
        <v>20</v>
      </c>
      <c r="B7" s="166">
        <v>55</v>
      </c>
      <c r="C7" s="166">
        <v>55</v>
      </c>
      <c r="D7" s="285">
        <v>100</v>
      </c>
      <c r="E7" s="285">
        <v>100</v>
      </c>
      <c r="F7" s="295">
        <v>0</v>
      </c>
      <c r="G7" s="295">
        <v>10</v>
      </c>
      <c r="H7" s="295">
        <v>10</v>
      </c>
      <c r="I7" s="295">
        <v>5</v>
      </c>
      <c r="J7" s="283">
        <f t="shared" si="0"/>
        <v>25</v>
      </c>
    </row>
    <row r="8" s="297" customFormat="1" ht="27" customHeight="1" spans="1:10">
      <c r="A8" s="280" t="s">
        <v>21</v>
      </c>
      <c r="B8" s="37">
        <v>82</v>
      </c>
      <c r="C8" s="37">
        <v>82</v>
      </c>
      <c r="D8" s="40">
        <v>100</v>
      </c>
      <c r="E8" s="40">
        <v>100</v>
      </c>
      <c r="F8" s="293">
        <v>0</v>
      </c>
      <c r="G8" s="293">
        <v>10</v>
      </c>
      <c r="H8" s="293">
        <v>10</v>
      </c>
      <c r="I8" s="293">
        <v>5</v>
      </c>
      <c r="J8" s="281">
        <f t="shared" si="0"/>
        <v>25</v>
      </c>
    </row>
    <row r="9" s="297" customFormat="1" ht="27" customHeight="1" spans="1:10">
      <c r="A9" s="166" t="s">
        <v>22</v>
      </c>
      <c r="B9" s="166">
        <v>512</v>
      </c>
      <c r="C9" s="166">
        <v>512</v>
      </c>
      <c r="D9" s="285">
        <v>100</v>
      </c>
      <c r="E9" s="285">
        <v>100</v>
      </c>
      <c r="F9" s="295">
        <v>0</v>
      </c>
      <c r="G9" s="295">
        <v>10</v>
      </c>
      <c r="H9" s="295">
        <v>10</v>
      </c>
      <c r="I9" s="295">
        <v>5</v>
      </c>
      <c r="J9" s="283">
        <f t="shared" si="0"/>
        <v>25</v>
      </c>
    </row>
    <row r="10" s="297" customFormat="1" ht="27" customHeight="1" spans="1:10">
      <c r="A10" s="280" t="s">
        <v>23</v>
      </c>
      <c r="B10" s="37">
        <v>80</v>
      </c>
      <c r="C10" s="37">
        <v>80</v>
      </c>
      <c r="D10" s="40">
        <v>100</v>
      </c>
      <c r="E10" s="40">
        <v>100</v>
      </c>
      <c r="F10" s="293">
        <v>0</v>
      </c>
      <c r="G10" s="293">
        <v>10</v>
      </c>
      <c r="H10" s="293">
        <v>10</v>
      </c>
      <c r="I10" s="293">
        <v>5</v>
      </c>
      <c r="J10" s="281">
        <f t="shared" si="0"/>
        <v>25</v>
      </c>
    </row>
    <row r="11" s="297" customFormat="1" ht="27" customHeight="1" spans="1:10">
      <c r="A11" s="166" t="s">
        <v>24</v>
      </c>
      <c r="B11" s="166">
        <v>106</v>
      </c>
      <c r="C11" s="166">
        <v>103</v>
      </c>
      <c r="D11" s="285">
        <v>97.17</v>
      </c>
      <c r="E11" s="285">
        <v>97.17</v>
      </c>
      <c r="F11" s="295">
        <v>0</v>
      </c>
      <c r="G11" s="295">
        <v>10</v>
      </c>
      <c r="H11" s="295">
        <v>10</v>
      </c>
      <c r="I11" s="295">
        <v>5</v>
      </c>
      <c r="J11" s="283">
        <f t="shared" si="0"/>
        <v>25</v>
      </c>
    </row>
    <row r="12" s="297" customFormat="1" ht="27" customHeight="1" spans="1:10">
      <c r="A12" s="280" t="s">
        <v>25</v>
      </c>
      <c r="B12" s="37">
        <v>60</v>
      </c>
      <c r="C12" s="37">
        <v>60</v>
      </c>
      <c r="D12" s="40">
        <v>100</v>
      </c>
      <c r="E12" s="40">
        <v>100</v>
      </c>
      <c r="F12" s="293">
        <v>0</v>
      </c>
      <c r="G12" s="293">
        <v>10</v>
      </c>
      <c r="H12" s="293">
        <v>10</v>
      </c>
      <c r="I12" s="293">
        <v>5</v>
      </c>
      <c r="J12" s="281">
        <f t="shared" si="0"/>
        <v>25</v>
      </c>
    </row>
    <row r="13" s="297" customFormat="1" ht="27" customHeight="1" spans="1:10">
      <c r="A13" s="166" t="s">
        <v>26</v>
      </c>
      <c r="B13" s="166">
        <v>23</v>
      </c>
      <c r="C13" s="166">
        <v>23</v>
      </c>
      <c r="D13" s="285">
        <v>100</v>
      </c>
      <c r="E13" s="285">
        <v>100</v>
      </c>
      <c r="F13" s="295">
        <v>0</v>
      </c>
      <c r="G13" s="295">
        <v>10</v>
      </c>
      <c r="H13" s="295">
        <v>10</v>
      </c>
      <c r="I13" s="295">
        <v>5</v>
      </c>
      <c r="J13" s="283">
        <f t="shared" si="0"/>
        <v>25</v>
      </c>
    </row>
    <row r="14" s="297" customFormat="1" ht="27" customHeight="1" spans="1:10">
      <c r="A14" s="280" t="s">
        <v>27</v>
      </c>
      <c r="B14" s="37">
        <v>72</v>
      </c>
      <c r="C14" s="37">
        <v>72</v>
      </c>
      <c r="D14" s="40">
        <v>100</v>
      </c>
      <c r="E14" s="40">
        <v>100</v>
      </c>
      <c r="F14" s="293">
        <v>0</v>
      </c>
      <c r="G14" s="293">
        <v>10</v>
      </c>
      <c r="H14" s="293">
        <v>10</v>
      </c>
      <c r="I14" s="293">
        <v>5</v>
      </c>
      <c r="J14" s="281">
        <f t="shared" si="0"/>
        <v>25</v>
      </c>
    </row>
    <row r="15" s="297" customFormat="1" ht="27" customHeight="1" spans="1:10">
      <c r="A15" s="166" t="s">
        <v>28</v>
      </c>
      <c r="B15" s="304">
        <v>885</v>
      </c>
      <c r="C15" s="304">
        <v>864</v>
      </c>
      <c r="D15" s="285">
        <v>97.63</v>
      </c>
      <c r="E15" s="285">
        <v>97.63</v>
      </c>
      <c r="F15" s="295">
        <v>0</v>
      </c>
      <c r="G15" s="295">
        <v>10</v>
      </c>
      <c r="H15" s="295">
        <v>10</v>
      </c>
      <c r="I15" s="295">
        <v>5</v>
      </c>
      <c r="J15" s="283">
        <f t="shared" si="0"/>
        <v>25</v>
      </c>
    </row>
    <row r="16" s="297" customFormat="1" ht="27" customHeight="1" spans="1:10">
      <c r="A16" s="280" t="s">
        <v>64</v>
      </c>
      <c r="B16" s="37">
        <v>132</v>
      </c>
      <c r="C16" s="37">
        <v>130</v>
      </c>
      <c r="D16" s="40">
        <v>98.49</v>
      </c>
      <c r="E16" s="40">
        <v>98.49</v>
      </c>
      <c r="F16" s="293">
        <v>0</v>
      </c>
      <c r="G16" s="293">
        <v>10</v>
      </c>
      <c r="H16" s="293">
        <v>10</v>
      </c>
      <c r="I16" s="293">
        <v>5</v>
      </c>
      <c r="J16" s="281">
        <f t="shared" si="0"/>
        <v>25</v>
      </c>
    </row>
    <row r="17" s="297" customFormat="1" ht="27" customHeight="1" spans="1:10">
      <c r="A17" s="286" t="s">
        <v>30</v>
      </c>
      <c r="B17" s="166">
        <v>102</v>
      </c>
      <c r="C17" s="166">
        <v>102</v>
      </c>
      <c r="D17" s="285">
        <v>100</v>
      </c>
      <c r="E17" s="285">
        <v>100</v>
      </c>
      <c r="F17" s="295">
        <v>0</v>
      </c>
      <c r="G17" s="295">
        <v>10</v>
      </c>
      <c r="H17" s="295">
        <v>10</v>
      </c>
      <c r="I17" s="295">
        <v>5</v>
      </c>
      <c r="J17" s="283">
        <f t="shared" si="0"/>
        <v>25</v>
      </c>
    </row>
    <row r="18" s="170" customFormat="1" ht="45" customHeight="1" spans="1:10">
      <c r="A18" s="305" t="s">
        <v>268</v>
      </c>
      <c r="B18" s="306"/>
      <c r="C18" s="306"/>
      <c r="D18" s="306"/>
      <c r="E18" s="306"/>
      <c r="F18" s="306"/>
      <c r="G18" s="306"/>
      <c r="H18" s="306"/>
      <c r="I18" s="306"/>
      <c r="J18" s="308"/>
    </row>
    <row r="19" s="170" customFormat="1" ht="25.5" customHeight="1" spans="7:9">
      <c r="G19" s="225"/>
      <c r="H19" s="225"/>
      <c r="I19" s="225"/>
    </row>
    <row r="20" s="170" customFormat="1" ht="25.5" customHeight="1" spans="7:9">
      <c r="G20" s="225"/>
      <c r="H20" s="225"/>
      <c r="I20" s="225"/>
    </row>
    <row r="21" s="170" customFormat="1" ht="25.5" customHeight="1" spans="7:9">
      <c r="G21" s="225"/>
      <c r="H21" s="225"/>
      <c r="I21" s="225"/>
    </row>
    <row r="22" s="170" customFormat="1" ht="25.5" customHeight="1" spans="7:9">
      <c r="G22" s="225"/>
      <c r="H22" s="225"/>
      <c r="I22" s="225"/>
    </row>
  </sheetData>
  <mergeCells count="4">
    <mergeCell ref="A1:J1"/>
    <mergeCell ref="B2:J2"/>
    <mergeCell ref="A18:J18"/>
    <mergeCell ref="A2:A3"/>
  </mergeCells>
  <pageMargins left="0.629861111111111" right="0.432638888888889" top="0.550694444444444" bottom="0.393055555555556" header="0.21" footer="0.31496062992126"/>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20" sqref="J20"/>
    </sheetView>
  </sheetViews>
  <sheetFormatPr defaultColWidth="9" defaultRowHeight="13.5"/>
  <cols>
    <col min="1" max="1" width="11.5" style="170" customWidth="1"/>
    <col min="2" max="6" width="12.125" style="225" customWidth="1"/>
    <col min="7" max="7" width="17.375" style="225" customWidth="1"/>
    <col min="8" max="8" width="17.875" style="225" customWidth="1"/>
    <col min="9" max="9" width="9.375" style="225" customWidth="1"/>
    <col min="10" max="10" width="13.375" style="225" customWidth="1"/>
    <col min="11" max="16384" width="9" style="170"/>
  </cols>
  <sheetData>
    <row r="1" s="226" customFormat="1" ht="24.75" spans="1:10">
      <c r="A1" s="287" t="s">
        <v>269</v>
      </c>
      <c r="B1" s="287"/>
      <c r="C1" s="287"/>
      <c r="D1" s="287"/>
      <c r="E1" s="287"/>
      <c r="F1" s="287"/>
      <c r="G1" s="287"/>
      <c r="H1" s="287"/>
      <c r="I1" s="287"/>
      <c r="J1" s="287"/>
    </row>
    <row r="2" s="226" customFormat="1" ht="27" customHeight="1" spans="1:10">
      <c r="A2" s="277" t="s">
        <v>66</v>
      </c>
      <c r="B2" s="288" t="s">
        <v>270</v>
      </c>
      <c r="C2" s="288"/>
      <c r="D2" s="288"/>
      <c r="E2" s="288"/>
      <c r="F2" s="288"/>
      <c r="G2" s="288"/>
      <c r="H2" s="288"/>
      <c r="I2" s="288"/>
      <c r="J2" s="288"/>
    </row>
    <row r="3" s="226" customFormat="1" ht="42" customHeight="1" spans="1:10">
      <c r="A3" s="289"/>
      <c r="B3" s="64" t="s">
        <v>55</v>
      </c>
      <c r="C3" s="64" t="s">
        <v>271</v>
      </c>
      <c r="D3" s="64" t="s">
        <v>272</v>
      </c>
      <c r="E3" s="278" t="s">
        <v>263</v>
      </c>
      <c r="F3" s="64" t="s">
        <v>207</v>
      </c>
      <c r="G3" s="37" t="s">
        <v>273</v>
      </c>
      <c r="H3" s="37" t="s">
        <v>274</v>
      </c>
      <c r="I3" s="37" t="s">
        <v>275</v>
      </c>
      <c r="J3" s="37" t="s">
        <v>276</v>
      </c>
    </row>
    <row r="4" s="226" customFormat="1" ht="26" customHeight="1" spans="1:10">
      <c r="A4" s="280" t="s">
        <v>17</v>
      </c>
      <c r="B4" s="290">
        <v>10</v>
      </c>
      <c r="C4" s="290">
        <v>10</v>
      </c>
      <c r="D4" s="282">
        <v>90.45</v>
      </c>
      <c r="E4" s="282">
        <v>90.45</v>
      </c>
      <c r="F4" s="290">
        <v>0</v>
      </c>
      <c r="G4" s="293">
        <v>10</v>
      </c>
      <c r="H4" s="293">
        <v>8</v>
      </c>
      <c r="I4" s="296">
        <v>5</v>
      </c>
      <c r="J4" s="282">
        <f t="shared" ref="J4:J7" si="0">SUM(G4:I4)</f>
        <v>23</v>
      </c>
    </row>
    <row r="5" s="226" customFormat="1" ht="26" customHeight="1" spans="1:10">
      <c r="A5" s="286" t="s">
        <v>18</v>
      </c>
      <c r="B5" s="222">
        <v>10</v>
      </c>
      <c r="C5" s="222">
        <v>10</v>
      </c>
      <c r="D5" s="284">
        <v>94.04</v>
      </c>
      <c r="E5" s="284">
        <v>94.04</v>
      </c>
      <c r="F5" s="222">
        <v>0</v>
      </c>
      <c r="G5" s="294">
        <v>10</v>
      </c>
      <c r="H5" s="295">
        <v>9</v>
      </c>
      <c r="I5" s="294">
        <v>5</v>
      </c>
      <c r="J5" s="284">
        <f t="shared" si="0"/>
        <v>24</v>
      </c>
    </row>
    <row r="6" s="226" customFormat="1" ht="26" customHeight="1" spans="1:10">
      <c r="A6" s="37" t="s">
        <v>19</v>
      </c>
      <c r="B6" s="290">
        <v>10</v>
      </c>
      <c r="C6" s="290">
        <v>10</v>
      </c>
      <c r="D6" s="282">
        <v>90.87</v>
      </c>
      <c r="E6" s="282">
        <v>90.87</v>
      </c>
      <c r="F6" s="290">
        <v>0</v>
      </c>
      <c r="G6" s="296">
        <v>10</v>
      </c>
      <c r="H6" s="293">
        <v>8</v>
      </c>
      <c r="I6" s="296">
        <v>5</v>
      </c>
      <c r="J6" s="282">
        <f t="shared" si="0"/>
        <v>23</v>
      </c>
    </row>
    <row r="7" s="226" customFormat="1" ht="26" customHeight="1" spans="1:10">
      <c r="A7" s="166" t="s">
        <v>20</v>
      </c>
      <c r="B7" s="222">
        <v>10</v>
      </c>
      <c r="C7" s="222">
        <v>10</v>
      </c>
      <c r="D7" s="284">
        <v>94.16</v>
      </c>
      <c r="E7" s="284">
        <v>94.16</v>
      </c>
      <c r="F7" s="222">
        <v>0</v>
      </c>
      <c r="G7" s="294">
        <v>10</v>
      </c>
      <c r="H7" s="295">
        <v>9</v>
      </c>
      <c r="I7" s="294">
        <v>5</v>
      </c>
      <c r="J7" s="284">
        <f t="shared" si="0"/>
        <v>24</v>
      </c>
    </row>
    <row r="8" s="226" customFormat="1" ht="26" customHeight="1" spans="1:10">
      <c r="A8" s="280" t="s">
        <v>21</v>
      </c>
      <c r="B8" s="290">
        <v>10</v>
      </c>
      <c r="C8" s="290">
        <v>10</v>
      </c>
      <c r="D8" s="290">
        <v>92.28</v>
      </c>
      <c r="E8" s="290">
        <v>92.28</v>
      </c>
      <c r="F8" s="290">
        <v>0</v>
      </c>
      <c r="G8" s="296">
        <v>10</v>
      </c>
      <c r="H8" s="290">
        <v>9</v>
      </c>
      <c r="I8" s="296">
        <v>5</v>
      </c>
      <c r="J8" s="282">
        <f>SUM(G9:I9)</f>
        <v>23</v>
      </c>
    </row>
    <row r="9" s="226" customFormat="1" ht="26" customHeight="1" spans="1:10">
      <c r="A9" s="166" t="s">
        <v>22</v>
      </c>
      <c r="B9" s="222">
        <v>10</v>
      </c>
      <c r="C9" s="222">
        <v>10</v>
      </c>
      <c r="D9" s="284">
        <v>92.73</v>
      </c>
      <c r="E9" s="284">
        <v>92.73</v>
      </c>
      <c r="F9" s="222">
        <v>0</v>
      </c>
      <c r="G9" s="294">
        <v>10</v>
      </c>
      <c r="H9" s="295">
        <v>8</v>
      </c>
      <c r="I9" s="294">
        <v>5</v>
      </c>
      <c r="J9" s="284">
        <f t="shared" ref="J9:J17" si="1">SUM(G9:I9)</f>
        <v>23</v>
      </c>
    </row>
    <row r="10" s="226" customFormat="1" ht="26" customHeight="1" spans="1:10">
      <c r="A10" s="280" t="s">
        <v>23</v>
      </c>
      <c r="B10" s="290">
        <v>10</v>
      </c>
      <c r="C10" s="290">
        <v>10</v>
      </c>
      <c r="D10" s="282">
        <v>90.75</v>
      </c>
      <c r="E10" s="282">
        <v>90.75</v>
      </c>
      <c r="F10" s="290">
        <v>0</v>
      </c>
      <c r="G10" s="296">
        <v>10</v>
      </c>
      <c r="H10" s="293">
        <v>7</v>
      </c>
      <c r="I10" s="296">
        <v>5</v>
      </c>
      <c r="J10" s="282">
        <f t="shared" si="1"/>
        <v>22</v>
      </c>
    </row>
    <row r="11" s="226" customFormat="1" ht="26" customHeight="1" spans="1:10">
      <c r="A11" s="166" t="s">
        <v>24</v>
      </c>
      <c r="B11" s="222">
        <v>10</v>
      </c>
      <c r="C11" s="222">
        <v>10</v>
      </c>
      <c r="D11" s="284">
        <v>91.07</v>
      </c>
      <c r="E11" s="284">
        <v>91.07</v>
      </c>
      <c r="F11" s="222">
        <v>0</v>
      </c>
      <c r="G11" s="295">
        <v>10</v>
      </c>
      <c r="H11" s="295">
        <v>9</v>
      </c>
      <c r="I11" s="295">
        <v>5</v>
      </c>
      <c r="J11" s="284">
        <f t="shared" si="1"/>
        <v>24</v>
      </c>
    </row>
    <row r="12" s="226" customFormat="1" ht="26" customHeight="1" spans="1:10">
      <c r="A12" s="280" t="s">
        <v>25</v>
      </c>
      <c r="B12" s="290">
        <v>10</v>
      </c>
      <c r="C12" s="290">
        <v>10</v>
      </c>
      <c r="D12" s="282">
        <v>91.59</v>
      </c>
      <c r="E12" s="282">
        <v>91.59</v>
      </c>
      <c r="F12" s="290">
        <v>0</v>
      </c>
      <c r="G12" s="293">
        <v>10</v>
      </c>
      <c r="H12" s="293">
        <v>9</v>
      </c>
      <c r="I12" s="293">
        <v>5</v>
      </c>
      <c r="J12" s="282">
        <f t="shared" si="1"/>
        <v>24</v>
      </c>
    </row>
    <row r="13" s="226" customFormat="1" ht="26" customHeight="1" spans="1:10">
      <c r="A13" s="166" t="s">
        <v>26</v>
      </c>
      <c r="B13" s="222">
        <v>10</v>
      </c>
      <c r="C13" s="222">
        <v>10</v>
      </c>
      <c r="D13" s="284">
        <v>94.44</v>
      </c>
      <c r="E13" s="284">
        <v>94.44</v>
      </c>
      <c r="F13" s="222">
        <v>0</v>
      </c>
      <c r="G13" s="295">
        <v>10</v>
      </c>
      <c r="H13" s="295">
        <v>9</v>
      </c>
      <c r="I13" s="295">
        <v>5</v>
      </c>
      <c r="J13" s="284">
        <f t="shared" si="1"/>
        <v>24</v>
      </c>
    </row>
    <row r="14" s="226" customFormat="1" ht="26" customHeight="1" spans="1:10">
      <c r="A14" s="280" t="s">
        <v>27</v>
      </c>
      <c r="B14" s="290">
        <v>10</v>
      </c>
      <c r="C14" s="290">
        <v>10</v>
      </c>
      <c r="D14" s="282">
        <v>90.8</v>
      </c>
      <c r="E14" s="282">
        <v>90.8</v>
      </c>
      <c r="F14" s="290">
        <v>0</v>
      </c>
      <c r="G14" s="293">
        <v>10</v>
      </c>
      <c r="H14" s="293">
        <v>9</v>
      </c>
      <c r="I14" s="293">
        <v>5</v>
      </c>
      <c r="J14" s="282">
        <f t="shared" si="1"/>
        <v>24</v>
      </c>
    </row>
    <row r="15" s="226" customFormat="1" ht="26" customHeight="1" spans="1:10">
      <c r="A15" s="166" t="s">
        <v>28</v>
      </c>
      <c r="B15" s="222">
        <v>10</v>
      </c>
      <c r="C15" s="222">
        <v>10</v>
      </c>
      <c r="D15" s="284">
        <v>91.31</v>
      </c>
      <c r="E15" s="284">
        <v>91.31</v>
      </c>
      <c r="F15" s="222">
        <v>0</v>
      </c>
      <c r="G15" s="295">
        <v>10</v>
      </c>
      <c r="H15" s="295">
        <v>8</v>
      </c>
      <c r="I15" s="295">
        <v>5</v>
      </c>
      <c r="J15" s="284">
        <f t="shared" si="1"/>
        <v>23</v>
      </c>
    </row>
    <row r="16" s="226" customFormat="1" ht="26" customHeight="1" spans="1:10">
      <c r="A16" s="280" t="s">
        <v>64</v>
      </c>
      <c r="B16" s="290">
        <v>10</v>
      </c>
      <c r="C16" s="290">
        <v>10</v>
      </c>
      <c r="D16" s="282">
        <v>91.74</v>
      </c>
      <c r="E16" s="282">
        <v>91.75</v>
      </c>
      <c r="F16" s="290">
        <v>0</v>
      </c>
      <c r="G16" s="293">
        <v>10</v>
      </c>
      <c r="H16" s="293">
        <v>7</v>
      </c>
      <c r="I16" s="293">
        <v>5</v>
      </c>
      <c r="J16" s="282">
        <f t="shared" si="1"/>
        <v>22</v>
      </c>
    </row>
    <row r="17" s="226" customFormat="1" ht="26" customHeight="1" spans="1:10">
      <c r="A17" s="286" t="s">
        <v>30</v>
      </c>
      <c r="B17" s="222">
        <v>10</v>
      </c>
      <c r="C17" s="222">
        <v>10</v>
      </c>
      <c r="D17" s="284">
        <v>96.55</v>
      </c>
      <c r="E17" s="284">
        <v>96.55</v>
      </c>
      <c r="F17" s="222">
        <v>0</v>
      </c>
      <c r="G17" s="295">
        <v>10</v>
      </c>
      <c r="H17" s="295">
        <v>8</v>
      </c>
      <c r="I17" s="295">
        <v>5</v>
      </c>
      <c r="J17" s="284">
        <f t="shared" si="1"/>
        <v>23</v>
      </c>
    </row>
    <row r="18" s="226" customFormat="1" ht="51" customHeight="1" spans="1:10">
      <c r="A18" s="240" t="s">
        <v>277</v>
      </c>
      <c r="B18" s="240"/>
      <c r="C18" s="240"/>
      <c r="D18" s="240"/>
      <c r="E18" s="240"/>
      <c r="F18" s="240"/>
      <c r="G18" s="240"/>
      <c r="H18" s="240"/>
      <c r="I18" s="240"/>
      <c r="J18" s="240"/>
    </row>
  </sheetData>
  <mergeCells count="4">
    <mergeCell ref="A1:J1"/>
    <mergeCell ref="B2:J2"/>
    <mergeCell ref="A18:J18"/>
    <mergeCell ref="A2:A3"/>
  </mergeCells>
  <pageMargins left="0.629861111111111" right="0.432638888888889" top="0.45" bottom="0.18" header="0.17" footer="0.18"/>
  <pageSetup paperSize="9" orientation="landscape"/>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20" sqref="J20"/>
    </sheetView>
  </sheetViews>
  <sheetFormatPr defaultColWidth="9" defaultRowHeight="13.5"/>
  <cols>
    <col min="1" max="1" width="16.75" style="170" customWidth="1"/>
    <col min="2" max="2" width="13" style="225" customWidth="1"/>
    <col min="3" max="3" width="11.875" style="170" customWidth="1"/>
    <col min="4" max="4" width="13.375" style="170" customWidth="1"/>
    <col min="5" max="5" width="12.0666666666667" style="170" customWidth="1"/>
    <col min="6" max="6" width="11.1833333333333" style="225" customWidth="1"/>
    <col min="7" max="7" width="18.875" style="225" customWidth="1"/>
    <col min="8" max="8" width="10.5" style="225" customWidth="1"/>
    <col min="9" max="9" width="12.45" style="225" customWidth="1"/>
    <col min="10" max="10" width="14.5" style="225" customWidth="1"/>
    <col min="11" max="16384" width="9" style="170"/>
  </cols>
  <sheetData>
    <row r="1" s="226" customFormat="1" ht="42" customHeight="1" spans="1:10">
      <c r="A1" s="287" t="s">
        <v>278</v>
      </c>
      <c r="B1" s="287"/>
      <c r="C1" s="287"/>
      <c r="D1" s="287"/>
      <c r="E1" s="287"/>
      <c r="F1" s="287"/>
      <c r="G1" s="287"/>
      <c r="H1" s="287"/>
      <c r="I1" s="287"/>
      <c r="J1" s="287"/>
    </row>
    <row r="2" s="226" customFormat="1" ht="27" customHeight="1" spans="1:10">
      <c r="A2" s="277" t="s">
        <v>66</v>
      </c>
      <c r="B2" s="292" t="s">
        <v>279</v>
      </c>
      <c r="C2" s="292"/>
      <c r="D2" s="292"/>
      <c r="E2" s="292"/>
      <c r="F2" s="292"/>
      <c r="G2" s="292"/>
      <c r="H2" s="292"/>
      <c r="I2" s="292"/>
      <c r="J2" s="292"/>
    </row>
    <row r="3" s="226" customFormat="1" ht="59" customHeight="1" spans="1:10">
      <c r="A3" s="289"/>
      <c r="B3" s="64" t="s">
        <v>55</v>
      </c>
      <c r="C3" s="64" t="s">
        <v>271</v>
      </c>
      <c r="D3" s="278" t="s">
        <v>272</v>
      </c>
      <c r="E3" s="278" t="s">
        <v>263</v>
      </c>
      <c r="F3" s="278" t="s">
        <v>207</v>
      </c>
      <c r="G3" s="278" t="s">
        <v>280</v>
      </c>
      <c r="H3" s="278" t="s">
        <v>275</v>
      </c>
      <c r="I3" s="278" t="s">
        <v>281</v>
      </c>
      <c r="J3" s="278" t="s">
        <v>267</v>
      </c>
    </row>
    <row r="4" s="226" customFormat="1" ht="25" customHeight="1" spans="1:10">
      <c r="A4" s="280" t="s">
        <v>17</v>
      </c>
      <c r="B4" s="290">
        <v>10</v>
      </c>
      <c r="C4" s="290">
        <v>10</v>
      </c>
      <c r="D4" s="282">
        <v>93.45</v>
      </c>
      <c r="E4" s="282">
        <v>93.45</v>
      </c>
      <c r="F4" s="290">
        <v>0</v>
      </c>
      <c r="G4" s="290">
        <v>10</v>
      </c>
      <c r="H4" s="290">
        <v>5</v>
      </c>
      <c r="I4" s="290">
        <v>8</v>
      </c>
      <c r="J4" s="40">
        <f t="shared" ref="J4:J17" si="0">SUM(G4:I4)</f>
        <v>23</v>
      </c>
    </row>
    <row r="5" s="226" customFormat="1" ht="25" customHeight="1" spans="1:10">
      <c r="A5" s="286" t="s">
        <v>18</v>
      </c>
      <c r="B5" s="222">
        <v>10</v>
      </c>
      <c r="C5" s="222">
        <v>10</v>
      </c>
      <c r="D5" s="284">
        <v>93.95</v>
      </c>
      <c r="E5" s="284">
        <v>93.95</v>
      </c>
      <c r="F5" s="222">
        <v>0</v>
      </c>
      <c r="G5" s="222">
        <v>10</v>
      </c>
      <c r="H5" s="222">
        <v>5</v>
      </c>
      <c r="I5" s="222">
        <v>6</v>
      </c>
      <c r="J5" s="285">
        <f t="shared" si="0"/>
        <v>21</v>
      </c>
    </row>
    <row r="6" s="226" customFormat="1" ht="25" customHeight="1" spans="1:10">
      <c r="A6" s="37" t="s">
        <v>19</v>
      </c>
      <c r="B6" s="290">
        <v>10</v>
      </c>
      <c r="C6" s="290">
        <v>10</v>
      </c>
      <c r="D6" s="282">
        <v>97.26</v>
      </c>
      <c r="E6" s="282">
        <v>97.26</v>
      </c>
      <c r="F6" s="290">
        <v>0</v>
      </c>
      <c r="G6" s="290">
        <v>10</v>
      </c>
      <c r="H6" s="290">
        <v>5</v>
      </c>
      <c r="I6" s="290">
        <v>9</v>
      </c>
      <c r="J6" s="40">
        <f t="shared" si="0"/>
        <v>24</v>
      </c>
    </row>
    <row r="7" s="226" customFormat="1" ht="25" customHeight="1" spans="1:10">
      <c r="A7" s="166" t="s">
        <v>20</v>
      </c>
      <c r="B7" s="222">
        <v>10</v>
      </c>
      <c r="C7" s="222">
        <v>10</v>
      </c>
      <c r="D7" s="284">
        <v>97.95</v>
      </c>
      <c r="E7" s="284">
        <v>97.95</v>
      </c>
      <c r="F7" s="222">
        <v>0</v>
      </c>
      <c r="G7" s="222">
        <v>10</v>
      </c>
      <c r="H7" s="222">
        <v>5</v>
      </c>
      <c r="I7" s="222">
        <v>8</v>
      </c>
      <c r="J7" s="285">
        <f t="shared" si="0"/>
        <v>23</v>
      </c>
    </row>
    <row r="8" s="226" customFormat="1" ht="25" customHeight="1" spans="1:10">
      <c r="A8" s="280" t="s">
        <v>21</v>
      </c>
      <c r="B8" s="290">
        <v>10</v>
      </c>
      <c r="C8" s="290">
        <v>10</v>
      </c>
      <c r="D8" s="282">
        <v>99.73</v>
      </c>
      <c r="E8" s="282">
        <v>99.73</v>
      </c>
      <c r="F8" s="290">
        <v>0</v>
      </c>
      <c r="G8" s="290">
        <v>10</v>
      </c>
      <c r="H8" s="290">
        <v>5</v>
      </c>
      <c r="I8" s="290">
        <v>9</v>
      </c>
      <c r="J8" s="40">
        <f t="shared" si="0"/>
        <v>24</v>
      </c>
    </row>
    <row r="9" s="226" customFormat="1" ht="25" customHeight="1" spans="1:10">
      <c r="A9" s="166" t="s">
        <v>22</v>
      </c>
      <c r="B9" s="222">
        <v>10</v>
      </c>
      <c r="C9" s="222">
        <v>10</v>
      </c>
      <c r="D9" s="284">
        <v>96.64</v>
      </c>
      <c r="E9" s="284">
        <v>96.64</v>
      </c>
      <c r="F9" s="222">
        <v>0</v>
      </c>
      <c r="G9" s="222">
        <v>10</v>
      </c>
      <c r="H9" s="222">
        <v>5</v>
      </c>
      <c r="I9" s="222">
        <v>9</v>
      </c>
      <c r="J9" s="285">
        <f t="shared" si="0"/>
        <v>24</v>
      </c>
    </row>
    <row r="10" s="226" customFormat="1" ht="25" customHeight="1" spans="1:10">
      <c r="A10" s="280" t="s">
        <v>23</v>
      </c>
      <c r="B10" s="290">
        <v>10</v>
      </c>
      <c r="C10" s="290">
        <v>10</v>
      </c>
      <c r="D10" s="282">
        <v>98.75</v>
      </c>
      <c r="E10" s="282">
        <v>98.75</v>
      </c>
      <c r="F10" s="290">
        <v>0</v>
      </c>
      <c r="G10" s="290">
        <v>10</v>
      </c>
      <c r="H10" s="290">
        <v>5</v>
      </c>
      <c r="I10" s="290">
        <v>7</v>
      </c>
      <c r="J10" s="40">
        <f t="shared" si="0"/>
        <v>22</v>
      </c>
    </row>
    <row r="11" s="226" customFormat="1" ht="25" customHeight="1" spans="1:10">
      <c r="A11" s="166" t="s">
        <v>24</v>
      </c>
      <c r="B11" s="222">
        <v>10</v>
      </c>
      <c r="C11" s="222">
        <v>10</v>
      </c>
      <c r="D11" s="284">
        <v>96.83</v>
      </c>
      <c r="E11" s="284">
        <v>96.83</v>
      </c>
      <c r="F11" s="222">
        <v>0</v>
      </c>
      <c r="G11" s="222">
        <v>10</v>
      </c>
      <c r="H11" s="222">
        <v>5</v>
      </c>
      <c r="I11" s="222">
        <v>9</v>
      </c>
      <c r="J11" s="285">
        <f t="shared" si="0"/>
        <v>24</v>
      </c>
    </row>
    <row r="12" s="226" customFormat="1" ht="25" customHeight="1" spans="1:10">
      <c r="A12" s="280" t="s">
        <v>25</v>
      </c>
      <c r="B12" s="290">
        <v>10</v>
      </c>
      <c r="C12" s="290">
        <v>10</v>
      </c>
      <c r="D12" s="282">
        <v>96.88</v>
      </c>
      <c r="E12" s="282">
        <v>96.88</v>
      </c>
      <c r="F12" s="290">
        <v>0</v>
      </c>
      <c r="G12" s="290">
        <v>10</v>
      </c>
      <c r="H12" s="290">
        <v>5</v>
      </c>
      <c r="I12" s="290">
        <v>10</v>
      </c>
      <c r="J12" s="40">
        <f t="shared" si="0"/>
        <v>25</v>
      </c>
    </row>
    <row r="13" s="226" customFormat="1" ht="25" customHeight="1" spans="1:10">
      <c r="A13" s="166" t="s">
        <v>26</v>
      </c>
      <c r="B13" s="222">
        <v>10</v>
      </c>
      <c r="C13" s="222">
        <v>10</v>
      </c>
      <c r="D13" s="284">
        <v>97.88</v>
      </c>
      <c r="E13" s="284">
        <v>97.88</v>
      </c>
      <c r="F13" s="222">
        <v>0</v>
      </c>
      <c r="G13" s="222">
        <v>10</v>
      </c>
      <c r="H13" s="222">
        <v>5</v>
      </c>
      <c r="I13" s="222">
        <v>9</v>
      </c>
      <c r="J13" s="285">
        <f t="shared" si="0"/>
        <v>24</v>
      </c>
    </row>
    <row r="14" s="226" customFormat="1" ht="25" customHeight="1" spans="1:10">
      <c r="A14" s="280" t="s">
        <v>27</v>
      </c>
      <c r="B14" s="290">
        <v>10</v>
      </c>
      <c r="C14" s="290">
        <v>10</v>
      </c>
      <c r="D14" s="282">
        <v>93.83</v>
      </c>
      <c r="E14" s="282">
        <v>93.83</v>
      </c>
      <c r="F14" s="290">
        <v>0</v>
      </c>
      <c r="G14" s="290">
        <v>10</v>
      </c>
      <c r="H14" s="290">
        <v>5</v>
      </c>
      <c r="I14" s="290">
        <v>6</v>
      </c>
      <c r="J14" s="40">
        <f t="shared" si="0"/>
        <v>21</v>
      </c>
    </row>
    <row r="15" s="226" customFormat="1" ht="25" customHeight="1" spans="1:10">
      <c r="A15" s="166" t="s">
        <v>28</v>
      </c>
      <c r="B15" s="222">
        <v>10</v>
      </c>
      <c r="C15" s="222">
        <v>10</v>
      </c>
      <c r="D15" s="284">
        <v>95.6</v>
      </c>
      <c r="E15" s="284">
        <v>95.6</v>
      </c>
      <c r="F15" s="222">
        <v>0</v>
      </c>
      <c r="G15" s="222">
        <v>10</v>
      </c>
      <c r="H15" s="222">
        <v>5</v>
      </c>
      <c r="I15" s="222">
        <v>9</v>
      </c>
      <c r="J15" s="285">
        <f t="shared" si="0"/>
        <v>24</v>
      </c>
    </row>
    <row r="16" s="226" customFormat="1" ht="25" customHeight="1" spans="1:10">
      <c r="A16" s="280" t="s">
        <v>64</v>
      </c>
      <c r="B16" s="290">
        <v>10</v>
      </c>
      <c r="C16" s="290">
        <v>10</v>
      </c>
      <c r="D16" s="282">
        <v>94.87</v>
      </c>
      <c r="E16" s="282">
        <v>94.87</v>
      </c>
      <c r="F16" s="290">
        <v>0</v>
      </c>
      <c r="G16" s="290">
        <v>10</v>
      </c>
      <c r="H16" s="290">
        <v>5</v>
      </c>
      <c r="I16" s="290">
        <v>7</v>
      </c>
      <c r="J16" s="40">
        <f t="shared" si="0"/>
        <v>22</v>
      </c>
    </row>
    <row r="17" s="226" customFormat="1" ht="25" customHeight="1" spans="1:10">
      <c r="A17" s="286" t="s">
        <v>30</v>
      </c>
      <c r="B17" s="222">
        <v>10</v>
      </c>
      <c r="C17" s="222">
        <v>10</v>
      </c>
      <c r="D17" s="284">
        <v>98.46</v>
      </c>
      <c r="E17" s="284">
        <v>98.46</v>
      </c>
      <c r="F17" s="222">
        <v>0</v>
      </c>
      <c r="G17" s="222">
        <v>10</v>
      </c>
      <c r="H17" s="222">
        <v>5</v>
      </c>
      <c r="I17" s="222">
        <v>7</v>
      </c>
      <c r="J17" s="285">
        <f t="shared" si="0"/>
        <v>22</v>
      </c>
    </row>
    <row r="18" s="226" customFormat="1" ht="40" customHeight="1" spans="1:10">
      <c r="A18" s="240" t="s">
        <v>282</v>
      </c>
      <c r="B18" s="291"/>
      <c r="C18" s="291"/>
      <c r="D18" s="291"/>
      <c r="E18" s="291"/>
      <c r="F18" s="291"/>
      <c r="G18" s="291"/>
      <c r="H18" s="291"/>
      <c r="I18" s="291"/>
      <c r="J18" s="291"/>
    </row>
  </sheetData>
  <mergeCells count="4">
    <mergeCell ref="A1:J1"/>
    <mergeCell ref="B2:J2"/>
    <mergeCell ref="A18:J18"/>
    <mergeCell ref="A2:A3"/>
  </mergeCells>
  <pageMargins left="0.7" right="0.629861111111111" top="0.48" bottom="0.35" header="0.45" footer="0.31496062992126"/>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J20" sqref="J20"/>
    </sheetView>
  </sheetViews>
  <sheetFormatPr defaultColWidth="9" defaultRowHeight="13.5" outlineLevelCol="7"/>
  <cols>
    <col min="1" max="1" width="16.75" style="170" customWidth="1"/>
    <col min="2" max="3" width="14.5" style="170" customWidth="1"/>
    <col min="4" max="4" width="14.5" style="225" customWidth="1"/>
    <col min="5" max="5" width="23.45" style="225" customWidth="1"/>
    <col min="6" max="6" width="18.8083333333333" style="225" customWidth="1"/>
    <col min="7" max="7" width="18.425" style="225" customWidth="1"/>
    <col min="8" max="8" width="18.0333333333333" style="225" customWidth="1"/>
    <col min="9" max="16382" width="9" style="170"/>
  </cols>
  <sheetData>
    <row r="1" s="226" customFormat="1" ht="42" customHeight="1" spans="1:8">
      <c r="A1" s="287" t="s">
        <v>283</v>
      </c>
      <c r="B1" s="287"/>
      <c r="C1" s="287"/>
      <c r="D1" s="287"/>
      <c r="E1" s="287"/>
      <c r="F1" s="287"/>
      <c r="G1" s="287"/>
      <c r="H1" s="287"/>
    </row>
    <row r="2" s="226" customFormat="1" ht="27" customHeight="1" spans="1:8">
      <c r="A2" s="277" t="s">
        <v>66</v>
      </c>
      <c r="B2" s="288" t="s">
        <v>284</v>
      </c>
      <c r="C2" s="288"/>
      <c r="D2" s="288"/>
      <c r="E2" s="288"/>
      <c r="F2" s="288"/>
      <c r="G2" s="288"/>
      <c r="H2" s="288"/>
    </row>
    <row r="3" s="226" customFormat="1" ht="59" customHeight="1" spans="1:8">
      <c r="A3" s="289"/>
      <c r="B3" s="278" t="s">
        <v>272</v>
      </c>
      <c r="C3" s="278" t="s">
        <v>263</v>
      </c>
      <c r="D3" s="278" t="s">
        <v>207</v>
      </c>
      <c r="E3" s="278" t="s">
        <v>280</v>
      </c>
      <c r="F3" s="278" t="s">
        <v>285</v>
      </c>
      <c r="G3" s="278" t="s">
        <v>275</v>
      </c>
      <c r="H3" s="278" t="s">
        <v>267</v>
      </c>
    </row>
    <row r="4" s="226" customFormat="1" ht="25" customHeight="1" spans="1:8">
      <c r="A4" s="280" t="s">
        <v>17</v>
      </c>
      <c r="B4" s="282">
        <v>93.45</v>
      </c>
      <c r="C4" s="282">
        <v>93.45</v>
      </c>
      <c r="D4" s="290">
        <v>0</v>
      </c>
      <c r="E4" s="290">
        <v>10</v>
      </c>
      <c r="F4" s="290">
        <v>10</v>
      </c>
      <c r="G4" s="290">
        <v>5</v>
      </c>
      <c r="H4" s="40">
        <f t="shared" ref="H4:H17" si="0">SUM(E4:G4)</f>
        <v>25</v>
      </c>
    </row>
    <row r="5" s="226" customFormat="1" ht="25" customHeight="1" spans="1:8">
      <c r="A5" s="286" t="s">
        <v>18</v>
      </c>
      <c r="B5" s="284">
        <v>93.95</v>
      </c>
      <c r="C5" s="284">
        <v>93.95</v>
      </c>
      <c r="D5" s="222">
        <v>0</v>
      </c>
      <c r="E5" s="222">
        <v>10</v>
      </c>
      <c r="F5" s="222">
        <v>7</v>
      </c>
      <c r="G5" s="222">
        <v>5</v>
      </c>
      <c r="H5" s="285">
        <f t="shared" si="0"/>
        <v>22</v>
      </c>
    </row>
    <row r="6" s="226" customFormat="1" ht="25" customHeight="1" spans="1:8">
      <c r="A6" s="37" t="s">
        <v>19</v>
      </c>
      <c r="B6" s="282">
        <v>97.26</v>
      </c>
      <c r="C6" s="282">
        <v>97.26</v>
      </c>
      <c r="D6" s="290">
        <v>0</v>
      </c>
      <c r="E6" s="290">
        <v>10</v>
      </c>
      <c r="F6" s="290">
        <v>8</v>
      </c>
      <c r="G6" s="290">
        <v>5</v>
      </c>
      <c r="H6" s="40">
        <f t="shared" si="0"/>
        <v>23</v>
      </c>
    </row>
    <row r="7" s="226" customFormat="1" ht="25" customHeight="1" spans="1:8">
      <c r="A7" s="166" t="s">
        <v>20</v>
      </c>
      <c r="B7" s="284">
        <v>97.95</v>
      </c>
      <c r="C7" s="284">
        <v>97.95</v>
      </c>
      <c r="D7" s="222">
        <v>0</v>
      </c>
      <c r="E7" s="222">
        <v>10</v>
      </c>
      <c r="F7" s="222">
        <v>10</v>
      </c>
      <c r="G7" s="222">
        <v>5</v>
      </c>
      <c r="H7" s="285">
        <f t="shared" si="0"/>
        <v>25</v>
      </c>
    </row>
    <row r="8" s="226" customFormat="1" ht="25" customHeight="1" spans="1:8">
      <c r="A8" s="280" t="s">
        <v>21</v>
      </c>
      <c r="B8" s="282">
        <v>99.73</v>
      </c>
      <c r="C8" s="282">
        <v>99.73</v>
      </c>
      <c r="D8" s="290">
        <v>0</v>
      </c>
      <c r="E8" s="290">
        <v>10</v>
      </c>
      <c r="F8" s="290">
        <v>6</v>
      </c>
      <c r="G8" s="290">
        <v>5</v>
      </c>
      <c r="H8" s="40">
        <f t="shared" si="0"/>
        <v>21</v>
      </c>
    </row>
    <row r="9" s="226" customFormat="1" ht="25" customHeight="1" spans="1:8">
      <c r="A9" s="166" t="s">
        <v>22</v>
      </c>
      <c r="B9" s="284">
        <v>96.64</v>
      </c>
      <c r="C9" s="284">
        <v>96.64</v>
      </c>
      <c r="D9" s="222">
        <v>0</v>
      </c>
      <c r="E9" s="222">
        <v>10</v>
      </c>
      <c r="F9" s="222">
        <v>9</v>
      </c>
      <c r="G9" s="222">
        <v>5</v>
      </c>
      <c r="H9" s="285">
        <f t="shared" si="0"/>
        <v>24</v>
      </c>
    </row>
    <row r="10" s="226" customFormat="1" ht="25" customHeight="1" spans="1:8">
      <c r="A10" s="280" t="s">
        <v>23</v>
      </c>
      <c r="B10" s="282">
        <v>98.75</v>
      </c>
      <c r="C10" s="282">
        <v>98.75</v>
      </c>
      <c r="D10" s="290">
        <v>0</v>
      </c>
      <c r="E10" s="290">
        <v>10</v>
      </c>
      <c r="F10" s="290">
        <v>10</v>
      </c>
      <c r="G10" s="290">
        <v>5</v>
      </c>
      <c r="H10" s="40">
        <f t="shared" si="0"/>
        <v>25</v>
      </c>
    </row>
    <row r="11" s="226" customFormat="1" ht="25" customHeight="1" spans="1:8">
      <c r="A11" s="166" t="s">
        <v>24</v>
      </c>
      <c r="B11" s="284">
        <v>96.83</v>
      </c>
      <c r="C11" s="284">
        <v>96.83</v>
      </c>
      <c r="D11" s="222">
        <v>0</v>
      </c>
      <c r="E11" s="222">
        <v>10</v>
      </c>
      <c r="F11" s="222">
        <v>8</v>
      </c>
      <c r="G11" s="222">
        <v>5</v>
      </c>
      <c r="H11" s="285">
        <f t="shared" si="0"/>
        <v>23</v>
      </c>
    </row>
    <row r="12" s="226" customFormat="1" ht="25" customHeight="1" spans="1:8">
      <c r="A12" s="280" t="s">
        <v>25</v>
      </c>
      <c r="B12" s="282">
        <v>96.88</v>
      </c>
      <c r="C12" s="282">
        <v>96.88</v>
      </c>
      <c r="D12" s="290">
        <v>0</v>
      </c>
      <c r="E12" s="290">
        <v>10</v>
      </c>
      <c r="F12" s="290">
        <v>10</v>
      </c>
      <c r="G12" s="290">
        <v>5</v>
      </c>
      <c r="H12" s="40">
        <f t="shared" si="0"/>
        <v>25</v>
      </c>
    </row>
    <row r="13" s="226" customFormat="1" ht="25" customHeight="1" spans="1:8">
      <c r="A13" s="166" t="s">
        <v>26</v>
      </c>
      <c r="B13" s="284">
        <v>97.88</v>
      </c>
      <c r="C13" s="284">
        <v>97.88</v>
      </c>
      <c r="D13" s="222">
        <v>0</v>
      </c>
      <c r="E13" s="222">
        <v>10</v>
      </c>
      <c r="F13" s="222">
        <v>7</v>
      </c>
      <c r="G13" s="222">
        <v>5</v>
      </c>
      <c r="H13" s="285">
        <f t="shared" si="0"/>
        <v>22</v>
      </c>
    </row>
    <row r="14" s="226" customFormat="1" ht="25" customHeight="1" spans="1:8">
      <c r="A14" s="280" t="s">
        <v>27</v>
      </c>
      <c r="B14" s="282">
        <v>93.83</v>
      </c>
      <c r="C14" s="282">
        <v>93.83</v>
      </c>
      <c r="D14" s="290">
        <v>0</v>
      </c>
      <c r="E14" s="290">
        <v>10</v>
      </c>
      <c r="F14" s="290">
        <v>10</v>
      </c>
      <c r="G14" s="290">
        <v>5</v>
      </c>
      <c r="H14" s="40">
        <f t="shared" si="0"/>
        <v>25</v>
      </c>
    </row>
    <row r="15" s="226" customFormat="1" ht="25" customHeight="1" spans="1:8">
      <c r="A15" s="166" t="s">
        <v>28</v>
      </c>
      <c r="B15" s="284">
        <v>95.6</v>
      </c>
      <c r="C15" s="284">
        <v>95.6</v>
      </c>
      <c r="D15" s="222">
        <v>0</v>
      </c>
      <c r="E15" s="222">
        <v>10</v>
      </c>
      <c r="F15" s="222">
        <v>10</v>
      </c>
      <c r="G15" s="222">
        <v>5</v>
      </c>
      <c r="H15" s="285">
        <f t="shared" si="0"/>
        <v>25</v>
      </c>
    </row>
    <row r="16" s="226" customFormat="1" ht="25" customHeight="1" spans="1:8">
      <c r="A16" s="280" t="s">
        <v>64</v>
      </c>
      <c r="B16" s="282">
        <v>94.87</v>
      </c>
      <c r="C16" s="282">
        <v>94.87</v>
      </c>
      <c r="D16" s="290">
        <v>0</v>
      </c>
      <c r="E16" s="290">
        <v>10</v>
      </c>
      <c r="F16" s="290">
        <v>8</v>
      </c>
      <c r="G16" s="290">
        <v>5</v>
      </c>
      <c r="H16" s="40">
        <f t="shared" si="0"/>
        <v>23</v>
      </c>
    </row>
    <row r="17" s="226" customFormat="1" ht="25" customHeight="1" spans="1:8">
      <c r="A17" s="286" t="s">
        <v>30</v>
      </c>
      <c r="B17" s="284">
        <v>98.46</v>
      </c>
      <c r="C17" s="284">
        <v>98.46</v>
      </c>
      <c r="D17" s="222">
        <v>0</v>
      </c>
      <c r="E17" s="222">
        <v>10</v>
      </c>
      <c r="F17" s="222">
        <v>10</v>
      </c>
      <c r="G17" s="222">
        <v>5</v>
      </c>
      <c r="H17" s="285">
        <f t="shared" si="0"/>
        <v>25</v>
      </c>
    </row>
    <row r="18" s="226" customFormat="1" ht="33" customHeight="1" spans="1:8">
      <c r="A18" s="240" t="s">
        <v>286</v>
      </c>
      <c r="B18" s="291"/>
      <c r="C18" s="291"/>
      <c r="D18" s="291"/>
      <c r="E18" s="291"/>
      <c r="F18" s="291"/>
      <c r="G18" s="291"/>
      <c r="H18" s="291"/>
    </row>
  </sheetData>
  <mergeCells count="4">
    <mergeCell ref="A1:H1"/>
    <mergeCell ref="B2:H2"/>
    <mergeCell ref="A18:H18"/>
    <mergeCell ref="A2:A3"/>
  </mergeCells>
  <pageMargins left="0.550694444444444" right="0.432638888888889" top="0.590277777777778" bottom="0.550694444444444" header="0.5" footer="0.5"/>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I13" sqref="I13"/>
    </sheetView>
  </sheetViews>
  <sheetFormatPr defaultColWidth="9" defaultRowHeight="13.5" outlineLevelCol="6"/>
  <cols>
    <col min="1" max="1" width="15.0166666666667" style="170" customWidth="1"/>
    <col min="2" max="2" width="22.3333333333333" style="225" customWidth="1"/>
    <col min="3" max="3" width="22.875" style="225" customWidth="1"/>
    <col min="4" max="4" width="19.25" style="170" customWidth="1"/>
    <col min="5" max="5" width="21.9333333333333" style="170" customWidth="1"/>
    <col min="6" max="7" width="16.25" style="226" customWidth="1"/>
    <col min="8" max="16384" width="9" style="170"/>
  </cols>
  <sheetData>
    <row r="1" s="226" customFormat="1" ht="37" customHeight="1" spans="1:7">
      <c r="A1" s="276" t="s">
        <v>287</v>
      </c>
      <c r="B1" s="276"/>
      <c r="C1" s="276"/>
      <c r="D1" s="276"/>
      <c r="E1" s="276"/>
      <c r="F1" s="276"/>
      <c r="G1" s="276"/>
    </row>
    <row r="2" s="226" customFormat="1" ht="51" customHeight="1" spans="1:7">
      <c r="A2" s="277"/>
      <c r="B2" s="278" t="s">
        <v>288</v>
      </c>
      <c r="C2" s="278" t="s">
        <v>289</v>
      </c>
      <c r="D2" s="278" t="s">
        <v>290</v>
      </c>
      <c r="E2" s="64" t="s">
        <v>291</v>
      </c>
      <c r="F2" s="279" t="s">
        <v>230</v>
      </c>
      <c r="G2" s="279" t="s">
        <v>292</v>
      </c>
    </row>
    <row r="3" s="226" customFormat="1" ht="30" customHeight="1" spans="1:7">
      <c r="A3" s="280" t="s">
        <v>25</v>
      </c>
      <c r="B3" s="281">
        <v>25</v>
      </c>
      <c r="C3" s="282">
        <v>24</v>
      </c>
      <c r="D3" s="40">
        <v>25</v>
      </c>
      <c r="E3" s="40">
        <v>25</v>
      </c>
      <c r="F3" s="282">
        <f t="shared" ref="F3:F16" si="0">SUM(B3:E3)</f>
        <v>99</v>
      </c>
      <c r="G3" s="38">
        <v>1</v>
      </c>
    </row>
    <row r="4" s="226" customFormat="1" ht="30" customHeight="1" spans="1:7">
      <c r="A4" s="166" t="s">
        <v>20</v>
      </c>
      <c r="B4" s="283">
        <v>25</v>
      </c>
      <c r="C4" s="284">
        <v>24</v>
      </c>
      <c r="D4" s="285">
        <v>23</v>
      </c>
      <c r="E4" s="285">
        <v>25</v>
      </c>
      <c r="F4" s="284">
        <f t="shared" si="0"/>
        <v>97</v>
      </c>
      <c r="G4" s="173">
        <v>2</v>
      </c>
    </row>
    <row r="5" s="226" customFormat="1" ht="30" customHeight="1" spans="1:7">
      <c r="A5" s="37" t="s">
        <v>28</v>
      </c>
      <c r="B5" s="281">
        <v>25</v>
      </c>
      <c r="C5" s="282">
        <v>23</v>
      </c>
      <c r="D5" s="40">
        <v>24</v>
      </c>
      <c r="E5" s="40">
        <v>25</v>
      </c>
      <c r="F5" s="282">
        <f t="shared" si="0"/>
        <v>97</v>
      </c>
      <c r="G5" s="38">
        <v>2</v>
      </c>
    </row>
    <row r="6" s="226" customFormat="1" ht="30" customHeight="1" spans="1:7">
      <c r="A6" s="166" t="s">
        <v>24</v>
      </c>
      <c r="B6" s="283">
        <v>25</v>
      </c>
      <c r="C6" s="284">
        <v>24</v>
      </c>
      <c r="D6" s="285">
        <v>24</v>
      </c>
      <c r="E6" s="285">
        <v>23</v>
      </c>
      <c r="F6" s="284">
        <f t="shared" si="0"/>
        <v>96</v>
      </c>
      <c r="G6" s="173">
        <v>3</v>
      </c>
    </row>
    <row r="7" s="226" customFormat="1" ht="30" customHeight="1" spans="1:7">
      <c r="A7" s="37" t="s">
        <v>22</v>
      </c>
      <c r="B7" s="281">
        <v>25</v>
      </c>
      <c r="C7" s="282">
        <v>23</v>
      </c>
      <c r="D7" s="40">
        <v>24</v>
      </c>
      <c r="E7" s="40">
        <v>24</v>
      </c>
      <c r="F7" s="282">
        <f t="shared" si="0"/>
        <v>96</v>
      </c>
      <c r="G7" s="38">
        <v>3</v>
      </c>
    </row>
    <row r="8" s="226" customFormat="1" ht="30" customHeight="1" spans="1:7">
      <c r="A8" s="166" t="s">
        <v>26</v>
      </c>
      <c r="B8" s="283">
        <v>25</v>
      </c>
      <c r="C8" s="284">
        <v>24</v>
      </c>
      <c r="D8" s="285">
        <v>24</v>
      </c>
      <c r="E8" s="285">
        <v>22</v>
      </c>
      <c r="F8" s="284">
        <f t="shared" si="0"/>
        <v>95</v>
      </c>
      <c r="G8" s="173">
        <v>4</v>
      </c>
    </row>
    <row r="9" s="226" customFormat="1" ht="30" customHeight="1" spans="1:7">
      <c r="A9" s="37" t="s">
        <v>19</v>
      </c>
      <c r="B9" s="281">
        <v>25</v>
      </c>
      <c r="C9" s="282">
        <v>23</v>
      </c>
      <c r="D9" s="40">
        <v>24</v>
      </c>
      <c r="E9" s="40">
        <v>23</v>
      </c>
      <c r="F9" s="282">
        <f t="shared" si="0"/>
        <v>95</v>
      </c>
      <c r="G9" s="38">
        <v>4</v>
      </c>
    </row>
    <row r="10" s="226" customFormat="1" ht="30" customHeight="1" spans="1:7">
      <c r="A10" s="286" t="s">
        <v>27</v>
      </c>
      <c r="B10" s="283">
        <v>25</v>
      </c>
      <c r="C10" s="284">
        <v>24</v>
      </c>
      <c r="D10" s="285">
        <v>21</v>
      </c>
      <c r="E10" s="285">
        <v>25</v>
      </c>
      <c r="F10" s="284">
        <f t="shared" si="0"/>
        <v>95</v>
      </c>
      <c r="G10" s="173">
        <v>4</v>
      </c>
    </row>
    <row r="11" s="226" customFormat="1" ht="30" customHeight="1" spans="1:7">
      <c r="A11" s="280" t="s">
        <v>30</v>
      </c>
      <c r="B11" s="281">
        <v>25</v>
      </c>
      <c r="C11" s="282">
        <v>23</v>
      </c>
      <c r="D11" s="40">
        <v>22</v>
      </c>
      <c r="E11" s="40">
        <v>25</v>
      </c>
      <c r="F11" s="282">
        <f t="shared" si="0"/>
        <v>95</v>
      </c>
      <c r="G11" s="38">
        <v>4</v>
      </c>
    </row>
    <row r="12" s="226" customFormat="1" ht="30" customHeight="1" spans="1:7">
      <c r="A12" s="286" t="s">
        <v>17</v>
      </c>
      <c r="B12" s="283">
        <v>23</v>
      </c>
      <c r="C12" s="284">
        <v>23</v>
      </c>
      <c r="D12" s="285">
        <v>23</v>
      </c>
      <c r="E12" s="285">
        <v>25</v>
      </c>
      <c r="F12" s="284">
        <f t="shared" si="0"/>
        <v>94</v>
      </c>
      <c r="G12" s="173">
        <v>5</v>
      </c>
    </row>
    <row r="13" s="226" customFormat="1" ht="30" customHeight="1" spans="1:7">
      <c r="A13" s="280" t="s">
        <v>23</v>
      </c>
      <c r="B13" s="281">
        <v>25</v>
      </c>
      <c r="C13" s="282">
        <v>22</v>
      </c>
      <c r="D13" s="40">
        <v>22</v>
      </c>
      <c r="E13" s="40">
        <v>25</v>
      </c>
      <c r="F13" s="282">
        <f t="shared" si="0"/>
        <v>94</v>
      </c>
      <c r="G13" s="38">
        <v>5</v>
      </c>
    </row>
    <row r="14" s="226" customFormat="1" ht="30" customHeight="1" spans="1:7">
      <c r="A14" s="286" t="s">
        <v>21</v>
      </c>
      <c r="B14" s="283">
        <v>25</v>
      </c>
      <c r="C14" s="284">
        <v>23</v>
      </c>
      <c r="D14" s="285">
        <v>24</v>
      </c>
      <c r="E14" s="285">
        <v>21</v>
      </c>
      <c r="F14" s="284">
        <f t="shared" si="0"/>
        <v>93</v>
      </c>
      <c r="G14" s="173">
        <v>6</v>
      </c>
    </row>
    <row r="15" s="226" customFormat="1" ht="30" customHeight="1" spans="1:7">
      <c r="A15" s="280" t="s">
        <v>64</v>
      </c>
      <c r="B15" s="281">
        <v>25</v>
      </c>
      <c r="C15" s="282">
        <v>22</v>
      </c>
      <c r="D15" s="40">
        <v>22</v>
      </c>
      <c r="E15" s="40">
        <v>23</v>
      </c>
      <c r="F15" s="282">
        <f t="shared" si="0"/>
        <v>92</v>
      </c>
      <c r="G15" s="38">
        <v>7</v>
      </c>
    </row>
    <row r="16" s="226" customFormat="1" ht="30" customHeight="1" spans="1:7">
      <c r="A16" s="286" t="s">
        <v>18</v>
      </c>
      <c r="B16" s="283">
        <v>23</v>
      </c>
      <c r="C16" s="284">
        <v>24</v>
      </c>
      <c r="D16" s="285">
        <v>21</v>
      </c>
      <c r="E16" s="285">
        <v>22</v>
      </c>
      <c r="F16" s="284">
        <f t="shared" si="0"/>
        <v>90</v>
      </c>
      <c r="G16" s="173">
        <v>8</v>
      </c>
    </row>
  </sheetData>
  <sortState ref="A2:G14">
    <sortCondition ref="F2" descending="1"/>
  </sortState>
  <mergeCells count="1">
    <mergeCell ref="A1:G1"/>
  </mergeCells>
  <pageMargins left="0.75" right="0.590277777777778" top="0.590277777777778" bottom="0.550694444444444" header="0.5" footer="0.5"/>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N19" sqref="N19"/>
    </sheetView>
  </sheetViews>
  <sheetFormatPr defaultColWidth="9" defaultRowHeight="13.5"/>
  <cols>
    <col min="1" max="1" width="19" style="262" customWidth="1"/>
    <col min="2" max="16384" width="9" style="262"/>
  </cols>
  <sheetData>
    <row r="1" ht="24.75" spans="1:14">
      <c r="A1" s="171" t="s">
        <v>293</v>
      </c>
      <c r="B1" s="171"/>
      <c r="C1" s="171"/>
      <c r="D1" s="171"/>
      <c r="E1" s="171"/>
      <c r="F1" s="171"/>
      <c r="G1" s="171"/>
      <c r="H1" s="171"/>
      <c r="I1" s="171"/>
      <c r="J1" s="171"/>
      <c r="K1" s="171"/>
      <c r="L1" s="171"/>
      <c r="M1" s="171"/>
      <c r="N1" s="171"/>
    </row>
    <row r="2" ht="18" customHeight="1" spans="1:14">
      <c r="A2" s="263" t="s">
        <v>294</v>
      </c>
      <c r="B2" s="264" t="s">
        <v>295</v>
      </c>
      <c r="C2" s="265"/>
      <c r="D2" s="265"/>
      <c r="E2" s="265"/>
      <c r="F2" s="265"/>
      <c r="G2" s="265"/>
      <c r="H2" s="265"/>
      <c r="I2" s="265"/>
      <c r="J2" s="268" t="s">
        <v>296</v>
      </c>
      <c r="K2" s="268"/>
      <c r="L2" s="268"/>
      <c r="M2" s="268"/>
      <c r="N2" s="268" t="s">
        <v>297</v>
      </c>
    </row>
    <row r="3" ht="27" customHeight="1" spans="1:14">
      <c r="A3" s="263"/>
      <c r="B3" s="266"/>
      <c r="C3" s="267"/>
      <c r="D3" s="267"/>
      <c r="E3" s="267"/>
      <c r="F3" s="267"/>
      <c r="G3" s="267"/>
      <c r="H3" s="267"/>
      <c r="I3" s="267"/>
      <c r="J3" s="268" t="s">
        <v>298</v>
      </c>
      <c r="K3" s="268"/>
      <c r="L3" s="268" t="s">
        <v>299</v>
      </c>
      <c r="M3" s="268"/>
      <c r="N3" s="268"/>
    </row>
    <row r="4" ht="60" spans="1:14">
      <c r="A4" s="263"/>
      <c r="B4" s="268" t="s">
        <v>300</v>
      </c>
      <c r="C4" s="268" t="s">
        <v>301</v>
      </c>
      <c r="D4" s="268" t="s">
        <v>302</v>
      </c>
      <c r="E4" s="268" t="s">
        <v>303</v>
      </c>
      <c r="F4" s="268" t="s">
        <v>304</v>
      </c>
      <c r="G4" s="268" t="s">
        <v>305</v>
      </c>
      <c r="H4" s="268" t="s">
        <v>306</v>
      </c>
      <c r="I4" s="268" t="s">
        <v>307</v>
      </c>
      <c r="J4" s="268" t="s">
        <v>308</v>
      </c>
      <c r="K4" s="268" t="s">
        <v>309</v>
      </c>
      <c r="L4" s="268" t="s">
        <v>310</v>
      </c>
      <c r="M4" s="268" t="s">
        <v>309</v>
      </c>
      <c r="N4" s="268"/>
    </row>
    <row r="5" ht="26" customHeight="1" spans="1:14">
      <c r="A5" s="269" t="s">
        <v>180</v>
      </c>
      <c r="B5" s="269">
        <v>1</v>
      </c>
      <c r="C5" s="269">
        <v>5</v>
      </c>
      <c r="D5" s="269">
        <v>2</v>
      </c>
      <c r="E5" s="269">
        <v>8</v>
      </c>
      <c r="F5" s="269">
        <v>2</v>
      </c>
      <c r="G5" s="269">
        <v>6</v>
      </c>
      <c r="H5" s="270">
        <v>12</v>
      </c>
      <c r="I5" s="270">
        <v>4</v>
      </c>
      <c r="J5" s="274" t="s">
        <v>311</v>
      </c>
      <c r="K5" s="274" t="s">
        <v>312</v>
      </c>
      <c r="L5" s="274" t="s">
        <v>313</v>
      </c>
      <c r="M5" s="274" t="s">
        <v>312</v>
      </c>
      <c r="N5" s="269">
        <v>100</v>
      </c>
    </row>
    <row r="6" ht="26" customHeight="1" spans="1:14">
      <c r="A6" s="271" t="s">
        <v>181</v>
      </c>
      <c r="B6" s="271">
        <v>1</v>
      </c>
      <c r="C6" s="271">
        <v>5</v>
      </c>
      <c r="D6" s="271">
        <v>2</v>
      </c>
      <c r="E6" s="271">
        <v>6</v>
      </c>
      <c r="F6" s="271">
        <v>2</v>
      </c>
      <c r="G6" s="271">
        <v>6</v>
      </c>
      <c r="H6" s="272">
        <v>12</v>
      </c>
      <c r="I6" s="272">
        <v>2</v>
      </c>
      <c r="J6" s="275" t="s">
        <v>311</v>
      </c>
      <c r="K6" s="275" t="s">
        <v>312</v>
      </c>
      <c r="L6" s="275" t="s">
        <v>314</v>
      </c>
      <c r="M6" s="275" t="s">
        <v>315</v>
      </c>
      <c r="N6" s="271">
        <v>90</v>
      </c>
    </row>
    <row r="7" ht="26" customHeight="1" spans="1:14">
      <c r="A7" s="269" t="s">
        <v>185</v>
      </c>
      <c r="B7" s="269">
        <v>1</v>
      </c>
      <c r="C7" s="269">
        <v>3</v>
      </c>
      <c r="D7" s="269">
        <v>2</v>
      </c>
      <c r="E7" s="269">
        <v>8</v>
      </c>
      <c r="F7" s="269">
        <v>2</v>
      </c>
      <c r="G7" s="269">
        <v>6</v>
      </c>
      <c r="H7" s="270">
        <v>12</v>
      </c>
      <c r="I7" s="270">
        <v>4</v>
      </c>
      <c r="J7" s="274" t="s">
        <v>311</v>
      </c>
      <c r="K7" s="274" t="s">
        <v>312</v>
      </c>
      <c r="L7" s="274" t="s">
        <v>314</v>
      </c>
      <c r="M7" s="274" t="s">
        <v>315</v>
      </c>
      <c r="N7" s="269">
        <v>94</v>
      </c>
    </row>
    <row r="8" ht="26" customHeight="1" spans="1:14">
      <c r="A8" s="271" t="s">
        <v>184</v>
      </c>
      <c r="B8" s="271">
        <v>1</v>
      </c>
      <c r="C8" s="271">
        <v>4</v>
      </c>
      <c r="D8" s="271">
        <v>2</v>
      </c>
      <c r="E8" s="271">
        <v>8</v>
      </c>
      <c r="F8" s="271">
        <v>2</v>
      </c>
      <c r="G8" s="271">
        <v>6</v>
      </c>
      <c r="H8" s="272">
        <v>12</v>
      </c>
      <c r="I8" s="272">
        <v>4</v>
      </c>
      <c r="J8" s="275" t="s">
        <v>311</v>
      </c>
      <c r="K8" s="275" t="s">
        <v>312</v>
      </c>
      <c r="L8" s="275" t="s">
        <v>313</v>
      </c>
      <c r="M8" s="275" t="s">
        <v>312</v>
      </c>
      <c r="N8" s="271">
        <v>99</v>
      </c>
    </row>
    <row r="9" ht="26" customHeight="1" spans="1:14">
      <c r="A9" s="269" t="s">
        <v>179</v>
      </c>
      <c r="B9" s="269">
        <v>1</v>
      </c>
      <c r="C9" s="269">
        <v>5</v>
      </c>
      <c r="D9" s="269">
        <v>2</v>
      </c>
      <c r="E9" s="269">
        <v>8</v>
      </c>
      <c r="F9" s="269">
        <v>2</v>
      </c>
      <c r="G9" s="269">
        <v>6</v>
      </c>
      <c r="H9" s="270">
        <v>12</v>
      </c>
      <c r="I9" s="270">
        <v>4</v>
      </c>
      <c r="J9" s="274" t="s">
        <v>311</v>
      </c>
      <c r="K9" s="274" t="s">
        <v>312</v>
      </c>
      <c r="L9" s="274" t="s">
        <v>313</v>
      </c>
      <c r="M9" s="274" t="s">
        <v>312</v>
      </c>
      <c r="N9" s="269">
        <v>100</v>
      </c>
    </row>
    <row r="10" ht="26" customHeight="1" spans="1:14">
      <c r="A10" s="271" t="s">
        <v>182</v>
      </c>
      <c r="B10" s="271">
        <v>1</v>
      </c>
      <c r="C10" s="271">
        <v>5</v>
      </c>
      <c r="D10" s="271">
        <v>2</v>
      </c>
      <c r="E10" s="271">
        <v>8</v>
      </c>
      <c r="F10" s="271">
        <v>2</v>
      </c>
      <c r="G10" s="271">
        <v>6</v>
      </c>
      <c r="H10" s="272">
        <v>12</v>
      </c>
      <c r="I10" s="272">
        <v>2</v>
      </c>
      <c r="J10" s="275" t="s">
        <v>311</v>
      </c>
      <c r="K10" s="275" t="s">
        <v>312</v>
      </c>
      <c r="L10" s="275" t="s">
        <v>313</v>
      </c>
      <c r="M10" s="275" t="s">
        <v>312</v>
      </c>
      <c r="N10" s="271">
        <v>98</v>
      </c>
    </row>
    <row r="11" ht="26" customHeight="1" spans="1:14">
      <c r="A11" s="269" t="s">
        <v>176</v>
      </c>
      <c r="B11" s="269">
        <v>1</v>
      </c>
      <c r="C11" s="269">
        <v>5</v>
      </c>
      <c r="D11" s="269">
        <v>2</v>
      </c>
      <c r="E11" s="269">
        <v>8</v>
      </c>
      <c r="F11" s="269">
        <v>2</v>
      </c>
      <c r="G11" s="269">
        <v>6</v>
      </c>
      <c r="H11" s="270">
        <v>12</v>
      </c>
      <c r="I11" s="270">
        <v>2</v>
      </c>
      <c r="J11" s="274" t="s">
        <v>311</v>
      </c>
      <c r="K11" s="274" t="s">
        <v>312</v>
      </c>
      <c r="L11" s="274" t="s">
        <v>313</v>
      </c>
      <c r="M11" s="274" t="s">
        <v>312</v>
      </c>
      <c r="N11" s="269">
        <v>98</v>
      </c>
    </row>
    <row r="12" ht="26" customHeight="1" spans="1:14">
      <c r="A12" s="271" t="s">
        <v>177</v>
      </c>
      <c r="B12" s="271">
        <v>1</v>
      </c>
      <c r="C12" s="271">
        <v>5</v>
      </c>
      <c r="D12" s="271">
        <v>2</v>
      </c>
      <c r="E12" s="271">
        <v>8</v>
      </c>
      <c r="F12" s="271">
        <v>2</v>
      </c>
      <c r="G12" s="271">
        <v>6</v>
      </c>
      <c r="H12" s="272">
        <v>12</v>
      </c>
      <c r="I12" s="272">
        <v>2</v>
      </c>
      <c r="J12" s="275" t="s">
        <v>311</v>
      </c>
      <c r="K12" s="275" t="s">
        <v>312</v>
      </c>
      <c r="L12" s="275" t="s">
        <v>313</v>
      </c>
      <c r="M12" s="275" t="s">
        <v>312</v>
      </c>
      <c r="N12" s="271">
        <v>98</v>
      </c>
    </row>
    <row r="13" ht="26" customHeight="1" spans="1:14">
      <c r="A13" s="269" t="s">
        <v>186</v>
      </c>
      <c r="B13" s="269">
        <v>1</v>
      </c>
      <c r="C13" s="269">
        <v>5</v>
      </c>
      <c r="D13" s="269">
        <v>2</v>
      </c>
      <c r="E13" s="269">
        <v>8</v>
      </c>
      <c r="F13" s="269">
        <v>2</v>
      </c>
      <c r="G13" s="269">
        <v>6</v>
      </c>
      <c r="H13" s="270">
        <v>12</v>
      </c>
      <c r="I13" s="270">
        <v>2</v>
      </c>
      <c r="J13" s="274" t="s">
        <v>311</v>
      </c>
      <c r="K13" s="274" t="s">
        <v>312</v>
      </c>
      <c r="L13" s="274" t="s">
        <v>313</v>
      </c>
      <c r="M13" s="274" t="s">
        <v>312</v>
      </c>
      <c r="N13" s="269">
        <v>98</v>
      </c>
    </row>
    <row r="14" ht="26" customHeight="1" spans="1:14">
      <c r="A14" s="271" t="s">
        <v>187</v>
      </c>
      <c r="B14" s="271">
        <v>1</v>
      </c>
      <c r="C14" s="271">
        <v>5</v>
      </c>
      <c r="D14" s="271">
        <v>2</v>
      </c>
      <c r="E14" s="271">
        <v>8</v>
      </c>
      <c r="F14" s="271">
        <v>2</v>
      </c>
      <c r="G14" s="271">
        <v>6</v>
      </c>
      <c r="H14" s="272">
        <v>12</v>
      </c>
      <c r="I14" s="272">
        <v>0</v>
      </c>
      <c r="J14" s="275" t="s">
        <v>311</v>
      </c>
      <c r="K14" s="275" t="s">
        <v>312</v>
      </c>
      <c r="L14" s="275" t="s">
        <v>313</v>
      </c>
      <c r="M14" s="275" t="s">
        <v>312</v>
      </c>
      <c r="N14" s="271">
        <v>96</v>
      </c>
    </row>
    <row r="15" ht="26" customHeight="1" spans="1:14">
      <c r="A15" s="269" t="s">
        <v>175</v>
      </c>
      <c r="B15" s="269">
        <v>1</v>
      </c>
      <c r="C15" s="269">
        <v>5</v>
      </c>
      <c r="D15" s="269">
        <v>2</v>
      </c>
      <c r="E15" s="269">
        <v>8</v>
      </c>
      <c r="F15" s="269">
        <v>2</v>
      </c>
      <c r="G15" s="269">
        <v>6</v>
      </c>
      <c r="H15" s="270">
        <v>12</v>
      </c>
      <c r="I15" s="270">
        <v>4</v>
      </c>
      <c r="J15" s="274" t="s">
        <v>311</v>
      </c>
      <c r="K15" s="274" t="s">
        <v>312</v>
      </c>
      <c r="L15" s="274" t="s">
        <v>313</v>
      </c>
      <c r="M15" s="274" t="s">
        <v>312</v>
      </c>
      <c r="N15" s="269">
        <v>100</v>
      </c>
    </row>
    <row r="16" ht="26" customHeight="1" spans="1:14">
      <c r="A16" s="271" t="s">
        <v>174</v>
      </c>
      <c r="B16" s="271">
        <v>1</v>
      </c>
      <c r="C16" s="271">
        <v>5</v>
      </c>
      <c r="D16" s="271">
        <v>2</v>
      </c>
      <c r="E16" s="271">
        <v>8</v>
      </c>
      <c r="F16" s="271">
        <v>2</v>
      </c>
      <c r="G16" s="271">
        <v>6</v>
      </c>
      <c r="H16" s="272">
        <v>12</v>
      </c>
      <c r="I16" s="272">
        <v>2</v>
      </c>
      <c r="J16" s="275" t="s">
        <v>311</v>
      </c>
      <c r="K16" s="275" t="s">
        <v>312</v>
      </c>
      <c r="L16" s="275" t="s">
        <v>313</v>
      </c>
      <c r="M16" s="275" t="s">
        <v>312</v>
      </c>
      <c r="N16" s="271">
        <v>98</v>
      </c>
    </row>
    <row r="17" ht="26" customHeight="1" spans="1:14">
      <c r="A17" s="269" t="s">
        <v>178</v>
      </c>
      <c r="B17" s="269">
        <v>1</v>
      </c>
      <c r="C17" s="269">
        <v>5</v>
      </c>
      <c r="D17" s="269">
        <v>2</v>
      </c>
      <c r="E17" s="269">
        <v>8</v>
      </c>
      <c r="F17" s="269">
        <v>2</v>
      </c>
      <c r="G17" s="269">
        <v>6</v>
      </c>
      <c r="H17" s="270">
        <v>12</v>
      </c>
      <c r="I17" s="270">
        <v>4</v>
      </c>
      <c r="J17" s="274" t="s">
        <v>311</v>
      </c>
      <c r="K17" s="274" t="s">
        <v>312</v>
      </c>
      <c r="L17" s="274" t="s">
        <v>313</v>
      </c>
      <c r="M17" s="274" t="s">
        <v>312</v>
      </c>
      <c r="N17" s="269">
        <v>100</v>
      </c>
    </row>
    <row r="18" ht="26" customHeight="1" spans="1:14">
      <c r="A18" s="271" t="s">
        <v>316</v>
      </c>
      <c r="B18" s="271">
        <v>1</v>
      </c>
      <c r="C18" s="271">
        <v>5</v>
      </c>
      <c r="D18" s="271">
        <v>2</v>
      </c>
      <c r="E18" s="271">
        <v>8</v>
      </c>
      <c r="F18" s="271">
        <v>2</v>
      </c>
      <c r="G18" s="271">
        <v>6</v>
      </c>
      <c r="H18" s="272">
        <v>12</v>
      </c>
      <c r="I18" s="272">
        <v>4</v>
      </c>
      <c r="J18" s="275" t="s">
        <v>311</v>
      </c>
      <c r="K18" s="275" t="s">
        <v>312</v>
      </c>
      <c r="L18" s="275" t="s">
        <v>313</v>
      </c>
      <c r="M18" s="275" t="s">
        <v>312</v>
      </c>
      <c r="N18" s="271">
        <v>100</v>
      </c>
    </row>
    <row r="19" ht="26" customHeight="1" spans="1:14">
      <c r="A19" s="269" t="s">
        <v>317</v>
      </c>
      <c r="B19" s="270">
        <f t="shared" ref="B19:I19" si="0">AVERAGE(B5:B18)</f>
        <v>1</v>
      </c>
      <c r="C19" s="273">
        <f t="shared" si="0"/>
        <v>4.78571428571429</v>
      </c>
      <c r="D19" s="270">
        <f t="shared" si="0"/>
        <v>2</v>
      </c>
      <c r="E19" s="273">
        <f t="shared" si="0"/>
        <v>7.85714285714286</v>
      </c>
      <c r="F19" s="270">
        <f t="shared" si="0"/>
        <v>2</v>
      </c>
      <c r="G19" s="270">
        <f t="shared" si="0"/>
        <v>6</v>
      </c>
      <c r="H19" s="270">
        <f t="shared" si="0"/>
        <v>12</v>
      </c>
      <c r="I19" s="273">
        <f t="shared" si="0"/>
        <v>2.85714285714286</v>
      </c>
      <c r="J19" s="270">
        <v>10</v>
      </c>
      <c r="K19" s="270">
        <v>30</v>
      </c>
      <c r="L19" s="270">
        <v>5</v>
      </c>
      <c r="M19" s="270">
        <v>29.14</v>
      </c>
      <c r="N19" s="273">
        <f>AVERAGE(N5:N18)</f>
        <v>97.7857142857143</v>
      </c>
    </row>
  </sheetData>
  <mergeCells count="7">
    <mergeCell ref="A1:N1"/>
    <mergeCell ref="J2:M2"/>
    <mergeCell ref="J3:K3"/>
    <mergeCell ref="L3:M3"/>
    <mergeCell ref="A2:A4"/>
    <mergeCell ref="N2:N4"/>
    <mergeCell ref="B2:I3"/>
  </mergeCells>
  <pageMargins left="0.511805555555556" right="0.393055555555556" top="0.53" bottom="0.32" header="0.31496062992126" footer="0.31496062992126"/>
  <pageSetup paperSize="9" orientation="landscape"/>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workbookViewId="0">
      <selection activeCell="T6" sqref="T6"/>
    </sheetView>
  </sheetViews>
  <sheetFormatPr defaultColWidth="9" defaultRowHeight="13.5"/>
  <cols>
    <col min="1" max="1" width="10.625" style="170" customWidth="1"/>
    <col min="2" max="2" width="14.125" style="170" customWidth="1"/>
    <col min="3" max="3" width="12.125" style="170" customWidth="1"/>
    <col min="4" max="4" width="9.625" style="170" customWidth="1"/>
    <col min="5" max="5" width="9.5" style="170" customWidth="1"/>
    <col min="6" max="6" width="12.25" style="170" customWidth="1"/>
    <col min="7" max="7" width="12.875" style="170" customWidth="1"/>
    <col min="8" max="8" width="10.75" style="170" customWidth="1"/>
    <col min="9" max="9" width="10.625" style="170" customWidth="1"/>
    <col min="10" max="10" width="12.375" style="170" customWidth="1"/>
    <col min="11" max="11" width="9.75" style="170" customWidth="1"/>
    <col min="12" max="12" width="13.375" style="170" customWidth="1"/>
    <col min="13" max="13" width="9" style="170" hidden="1" customWidth="1"/>
    <col min="14" max="16384" width="9" style="170"/>
  </cols>
  <sheetData>
    <row r="1" ht="24.75" spans="1:12">
      <c r="A1" s="171" t="s">
        <v>318</v>
      </c>
      <c r="B1" s="171"/>
      <c r="C1" s="171"/>
      <c r="D1" s="171"/>
      <c r="E1" s="171"/>
      <c r="F1" s="171"/>
      <c r="G1" s="171"/>
      <c r="H1" s="171"/>
      <c r="I1" s="171"/>
      <c r="J1" s="171"/>
      <c r="K1" s="171"/>
      <c r="L1" s="171"/>
    </row>
    <row r="2" s="245" customFormat="1" ht="26.1" customHeight="1" spans="1:12">
      <c r="A2" s="227" t="s">
        <v>66</v>
      </c>
      <c r="B2" s="227" t="s">
        <v>319</v>
      </c>
      <c r="C2" s="227"/>
      <c r="D2" s="227"/>
      <c r="E2" s="227"/>
      <c r="F2" s="227"/>
      <c r="G2" s="227"/>
      <c r="H2" s="227"/>
      <c r="I2" s="227"/>
      <c r="J2" s="227"/>
      <c r="K2" s="227" t="s">
        <v>320</v>
      </c>
      <c r="L2" s="227" t="s">
        <v>321</v>
      </c>
    </row>
    <row r="3" s="245" customFormat="1" ht="40.5" customHeight="1" spans="1:12">
      <c r="A3" s="227"/>
      <c r="B3" s="227" t="s">
        <v>322</v>
      </c>
      <c r="C3" s="227" t="s">
        <v>323</v>
      </c>
      <c r="D3" s="227" t="s">
        <v>324</v>
      </c>
      <c r="E3" s="227" t="s">
        <v>325</v>
      </c>
      <c r="F3" s="227" t="s">
        <v>326</v>
      </c>
      <c r="G3" s="227" t="s">
        <v>327</v>
      </c>
      <c r="H3" s="227" t="s">
        <v>328</v>
      </c>
      <c r="I3" s="227" t="s">
        <v>207</v>
      </c>
      <c r="J3" s="227" t="s">
        <v>329</v>
      </c>
      <c r="K3" s="227"/>
      <c r="L3" s="227"/>
    </row>
    <row r="4" s="246" customFormat="1" ht="26.1" customHeight="1" spans="1:13">
      <c r="A4" s="247" t="s">
        <v>64</v>
      </c>
      <c r="B4" s="247">
        <v>7708</v>
      </c>
      <c r="C4" s="248">
        <v>4803</v>
      </c>
      <c r="D4" s="248">
        <v>4803</v>
      </c>
      <c r="E4" s="249">
        <v>0.6248</v>
      </c>
      <c r="F4" s="249">
        <v>0.6248</v>
      </c>
      <c r="G4" s="248">
        <v>26.77</v>
      </c>
      <c r="H4" s="248">
        <v>30</v>
      </c>
      <c r="I4" s="41">
        <v>0</v>
      </c>
      <c r="J4" s="211" t="s">
        <v>311</v>
      </c>
      <c r="K4" s="211" t="s">
        <v>330</v>
      </c>
      <c r="L4" s="259">
        <v>45.77</v>
      </c>
      <c r="M4" s="245"/>
    </row>
    <row r="5" s="246" customFormat="1" ht="26.1" customHeight="1" spans="1:13">
      <c r="A5" s="250" t="s">
        <v>27</v>
      </c>
      <c r="B5" s="250">
        <v>3745</v>
      </c>
      <c r="C5" s="251">
        <v>2419</v>
      </c>
      <c r="D5" s="251">
        <v>2419</v>
      </c>
      <c r="E5" s="252">
        <v>0.6459</v>
      </c>
      <c r="F5" s="253">
        <v>0.6459</v>
      </c>
      <c r="G5" s="254">
        <v>27.68</v>
      </c>
      <c r="H5" s="254">
        <v>30</v>
      </c>
      <c r="I5" s="260">
        <v>0</v>
      </c>
      <c r="J5" s="212" t="s">
        <v>311</v>
      </c>
      <c r="K5" s="212" t="s">
        <v>311</v>
      </c>
      <c r="L5" s="261">
        <v>47.68</v>
      </c>
      <c r="M5" s="245">
        <v>2</v>
      </c>
    </row>
    <row r="6" s="246" customFormat="1" ht="26.1" customHeight="1" spans="1:13">
      <c r="A6" s="247" t="s">
        <v>24</v>
      </c>
      <c r="B6" s="247">
        <v>4144</v>
      </c>
      <c r="C6" s="248">
        <v>2564</v>
      </c>
      <c r="D6" s="248">
        <v>2564</v>
      </c>
      <c r="E6" s="249">
        <v>0.6187</v>
      </c>
      <c r="F6" s="249">
        <v>0.6187</v>
      </c>
      <c r="G6" s="248">
        <v>26.5</v>
      </c>
      <c r="H6" s="248">
        <v>30</v>
      </c>
      <c r="I6" s="41">
        <v>0</v>
      </c>
      <c r="J6" s="211" t="s">
        <v>311</v>
      </c>
      <c r="K6" s="211" t="s">
        <v>311</v>
      </c>
      <c r="L6" s="259">
        <v>46.5</v>
      </c>
      <c r="M6" s="245"/>
    </row>
    <row r="7" s="246" customFormat="1" ht="26.1" customHeight="1" spans="1:13">
      <c r="A7" s="250" t="s">
        <v>23</v>
      </c>
      <c r="B7" s="250">
        <v>2501</v>
      </c>
      <c r="C7" s="254">
        <v>1368</v>
      </c>
      <c r="D7" s="254">
        <v>1368</v>
      </c>
      <c r="E7" s="253">
        <v>0.5469</v>
      </c>
      <c r="F7" s="253">
        <v>0.5469</v>
      </c>
      <c r="G7" s="254">
        <v>23.43</v>
      </c>
      <c r="H7" s="254">
        <v>30</v>
      </c>
      <c r="I7" s="260">
        <v>0</v>
      </c>
      <c r="J7" s="181">
        <v>10</v>
      </c>
      <c r="K7" s="212" t="s">
        <v>311</v>
      </c>
      <c r="L7" s="261">
        <v>43.43</v>
      </c>
      <c r="M7" s="245"/>
    </row>
    <row r="8" s="246" customFormat="1" ht="26.1" customHeight="1" spans="1:13">
      <c r="A8" s="247" t="s">
        <v>30</v>
      </c>
      <c r="B8" s="247">
        <v>4298</v>
      </c>
      <c r="C8" s="248">
        <v>2763</v>
      </c>
      <c r="D8" s="248">
        <v>2763</v>
      </c>
      <c r="E8" s="249">
        <v>0.6429</v>
      </c>
      <c r="F8" s="249">
        <v>0.6429</v>
      </c>
      <c r="G8" s="248">
        <v>27.6</v>
      </c>
      <c r="H8" s="248">
        <v>30</v>
      </c>
      <c r="I8" s="41">
        <v>0</v>
      </c>
      <c r="J8" s="211" t="s">
        <v>311</v>
      </c>
      <c r="K8" s="211" t="s">
        <v>311</v>
      </c>
      <c r="L8" s="259">
        <v>47.6</v>
      </c>
      <c r="M8" s="245">
        <v>4</v>
      </c>
    </row>
    <row r="9" s="246" customFormat="1" ht="26.1" customHeight="1" spans="1:13">
      <c r="A9" s="250" t="s">
        <v>20</v>
      </c>
      <c r="B9" s="250">
        <v>3033</v>
      </c>
      <c r="C9" s="254">
        <v>1875</v>
      </c>
      <c r="D9" s="254">
        <v>1875</v>
      </c>
      <c r="E9" s="253">
        <v>0.6182</v>
      </c>
      <c r="F9" s="253">
        <v>0.6182</v>
      </c>
      <c r="G9" s="254">
        <v>26.5</v>
      </c>
      <c r="H9" s="254">
        <v>30</v>
      </c>
      <c r="I9" s="260">
        <v>0</v>
      </c>
      <c r="J9" s="212" t="s">
        <v>311</v>
      </c>
      <c r="K9" s="212" t="s">
        <v>311</v>
      </c>
      <c r="L9" s="261">
        <v>46.5</v>
      </c>
      <c r="M9" s="245"/>
    </row>
    <row r="10" s="246" customFormat="1" ht="26.1" customHeight="1" spans="1:13">
      <c r="A10" s="247" t="s">
        <v>21</v>
      </c>
      <c r="B10" s="247">
        <v>4703</v>
      </c>
      <c r="C10" s="248">
        <v>3258</v>
      </c>
      <c r="D10" s="248">
        <v>3258</v>
      </c>
      <c r="E10" s="249">
        <v>0.693</v>
      </c>
      <c r="F10" s="249">
        <v>0.693</v>
      </c>
      <c r="G10" s="248">
        <v>29.7</v>
      </c>
      <c r="H10" s="248">
        <v>30</v>
      </c>
      <c r="I10" s="41">
        <v>0</v>
      </c>
      <c r="J10" s="211" t="s">
        <v>311</v>
      </c>
      <c r="K10" s="211" t="s">
        <v>311</v>
      </c>
      <c r="L10" s="259">
        <v>49.7</v>
      </c>
      <c r="M10" s="245"/>
    </row>
    <row r="11" s="246" customFormat="1" ht="26.1" customHeight="1" spans="1:13">
      <c r="A11" s="250" t="s">
        <v>18</v>
      </c>
      <c r="B11" s="250">
        <v>4383</v>
      </c>
      <c r="C11" s="254">
        <v>2628</v>
      </c>
      <c r="D11" s="254">
        <v>2628</v>
      </c>
      <c r="E11" s="255">
        <v>0.5996</v>
      </c>
      <c r="F11" s="253">
        <v>0.6</v>
      </c>
      <c r="G11" s="256">
        <v>25.7</v>
      </c>
      <c r="H11" s="254">
        <v>30</v>
      </c>
      <c r="I11" s="260">
        <v>0</v>
      </c>
      <c r="J11" s="212" t="s">
        <v>311</v>
      </c>
      <c r="K11" s="212" t="s">
        <v>311</v>
      </c>
      <c r="L11" s="261">
        <v>45.7</v>
      </c>
      <c r="M11" s="245"/>
    </row>
    <row r="12" s="246" customFormat="1" ht="26.1" customHeight="1" spans="1:13">
      <c r="A12" s="247" t="s">
        <v>19</v>
      </c>
      <c r="B12" s="247">
        <v>8975</v>
      </c>
      <c r="C12" s="248">
        <v>5597</v>
      </c>
      <c r="D12" s="248">
        <v>5597</v>
      </c>
      <c r="E12" s="249">
        <v>0.6236</v>
      </c>
      <c r="F12" s="249">
        <v>0.6236</v>
      </c>
      <c r="G12" s="248">
        <v>26.7</v>
      </c>
      <c r="H12" s="248">
        <v>30</v>
      </c>
      <c r="I12" s="41">
        <v>0</v>
      </c>
      <c r="J12" s="172">
        <v>10</v>
      </c>
      <c r="K12" s="211" t="s">
        <v>311</v>
      </c>
      <c r="L12" s="259">
        <v>46.7</v>
      </c>
      <c r="M12" s="245"/>
    </row>
    <row r="13" s="246" customFormat="1" ht="26.1" customHeight="1" spans="1:13">
      <c r="A13" s="251" t="s">
        <v>28</v>
      </c>
      <c r="B13" s="250">
        <v>10388</v>
      </c>
      <c r="C13" s="254">
        <v>6585</v>
      </c>
      <c r="D13" s="254">
        <v>6585</v>
      </c>
      <c r="E13" s="253">
        <v>0.6339</v>
      </c>
      <c r="F13" s="253">
        <v>0.6339</v>
      </c>
      <c r="G13" s="254">
        <v>27.16</v>
      </c>
      <c r="H13" s="254">
        <v>30</v>
      </c>
      <c r="I13" s="260">
        <v>0</v>
      </c>
      <c r="J13" s="212" t="s">
        <v>311</v>
      </c>
      <c r="K13" s="212" t="s">
        <v>311</v>
      </c>
      <c r="L13" s="261">
        <v>47.16</v>
      </c>
      <c r="M13" s="245"/>
    </row>
    <row r="14" s="246" customFormat="1" ht="26.1" customHeight="1" spans="1:13">
      <c r="A14" s="247" t="s">
        <v>17</v>
      </c>
      <c r="B14" s="247">
        <v>3046</v>
      </c>
      <c r="C14" s="248">
        <v>2025</v>
      </c>
      <c r="D14" s="248">
        <v>2025</v>
      </c>
      <c r="E14" s="249">
        <v>0.6648</v>
      </c>
      <c r="F14" s="249">
        <v>0.6648</v>
      </c>
      <c r="G14" s="257">
        <v>28.49</v>
      </c>
      <c r="H14" s="248">
        <v>30</v>
      </c>
      <c r="I14" s="41">
        <v>0</v>
      </c>
      <c r="J14" s="211" t="s">
        <v>311</v>
      </c>
      <c r="K14" s="211" t="s">
        <v>311</v>
      </c>
      <c r="L14" s="259">
        <v>48.49</v>
      </c>
      <c r="M14" s="245"/>
    </row>
    <row r="15" s="246" customFormat="1" ht="26.1" customHeight="1" spans="1:13">
      <c r="A15" s="250" t="s">
        <v>22</v>
      </c>
      <c r="B15" s="250">
        <v>8921</v>
      </c>
      <c r="C15" s="254">
        <v>5742</v>
      </c>
      <c r="D15" s="254">
        <v>5742</v>
      </c>
      <c r="E15" s="253">
        <v>0.6436</v>
      </c>
      <c r="F15" s="253">
        <v>0.6436</v>
      </c>
      <c r="G15" s="254">
        <v>27.5</v>
      </c>
      <c r="H15" s="254">
        <v>30</v>
      </c>
      <c r="I15" s="260">
        <v>0</v>
      </c>
      <c r="J15" s="212" t="s">
        <v>311</v>
      </c>
      <c r="K15" s="212" t="s">
        <v>311</v>
      </c>
      <c r="L15" s="261">
        <v>47.5</v>
      </c>
      <c r="M15" s="245">
        <v>1</v>
      </c>
    </row>
    <row r="16" s="246" customFormat="1" ht="26.1" customHeight="1" spans="1:13">
      <c r="A16" s="247" t="s">
        <v>26</v>
      </c>
      <c r="B16" s="247">
        <v>2516</v>
      </c>
      <c r="C16" s="248">
        <v>1572</v>
      </c>
      <c r="D16" s="248">
        <v>1572</v>
      </c>
      <c r="E16" s="249">
        <v>0.6248</v>
      </c>
      <c r="F16" s="249">
        <v>0.6248</v>
      </c>
      <c r="G16" s="257">
        <v>26.7</v>
      </c>
      <c r="H16" s="248">
        <v>30</v>
      </c>
      <c r="I16" s="41">
        <v>0</v>
      </c>
      <c r="J16" s="211" t="s">
        <v>311</v>
      </c>
      <c r="K16" s="211" t="s">
        <v>311</v>
      </c>
      <c r="L16" s="259">
        <v>46.7</v>
      </c>
      <c r="M16" s="245">
        <v>5</v>
      </c>
    </row>
    <row r="17" s="246" customFormat="1" ht="26.1" customHeight="1" spans="1:13">
      <c r="A17" s="250" t="s">
        <v>25</v>
      </c>
      <c r="B17" s="250">
        <v>3337</v>
      </c>
      <c r="C17" s="254">
        <v>2106</v>
      </c>
      <c r="D17" s="254">
        <v>2106</v>
      </c>
      <c r="E17" s="253">
        <v>0.6311</v>
      </c>
      <c r="F17" s="253">
        <v>0.6311</v>
      </c>
      <c r="G17" s="254">
        <v>27</v>
      </c>
      <c r="H17" s="254">
        <v>30</v>
      </c>
      <c r="I17" s="260">
        <v>0</v>
      </c>
      <c r="J17" s="212" t="s">
        <v>311</v>
      </c>
      <c r="K17" s="212" t="s">
        <v>311</v>
      </c>
      <c r="L17" s="261">
        <v>47</v>
      </c>
      <c r="M17" s="245">
        <v>3</v>
      </c>
    </row>
    <row r="18" s="226" customFormat="1" ht="60" customHeight="1" spans="1:13">
      <c r="A18" s="114" t="s">
        <v>331</v>
      </c>
      <c r="B18" s="258"/>
      <c r="C18" s="258"/>
      <c r="D18" s="258"/>
      <c r="E18" s="258"/>
      <c r="F18" s="258"/>
      <c r="G18" s="258"/>
      <c r="H18" s="258"/>
      <c r="I18" s="258"/>
      <c r="J18" s="258"/>
      <c r="K18" s="258"/>
      <c r="L18" s="258"/>
      <c r="M18" s="225"/>
    </row>
  </sheetData>
  <sortState ref="A1:M14">
    <sortCondition ref="L1" descending="1"/>
  </sortState>
  <mergeCells count="6">
    <mergeCell ref="A1:L1"/>
    <mergeCell ref="B2:J2"/>
    <mergeCell ref="A18:L18"/>
    <mergeCell ref="A2:A3"/>
    <mergeCell ref="K2:K3"/>
    <mergeCell ref="L2:L3"/>
  </mergeCells>
  <pageMargins left="0.48" right="0.393055555555556" top="0.33" bottom="0.33" header="0.2" footer="0.16"/>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T6" sqref="T6"/>
    </sheetView>
  </sheetViews>
  <sheetFormatPr defaultColWidth="9" defaultRowHeight="13.5"/>
  <cols>
    <col min="1" max="1" width="11.25" style="225" customWidth="1"/>
    <col min="2" max="2" width="11.875" style="170" customWidth="1"/>
    <col min="3" max="3" width="14.375" style="170" customWidth="1"/>
    <col min="4" max="4" width="12" style="170" customWidth="1"/>
    <col min="5" max="5" width="11.625" style="170" customWidth="1"/>
    <col min="6" max="6" width="12.25" style="170" customWidth="1"/>
    <col min="7" max="7" width="11.5" style="170" customWidth="1"/>
    <col min="8" max="9" width="10.5" style="170" customWidth="1"/>
    <col min="10" max="10" width="11.875" style="170" customWidth="1"/>
    <col min="11" max="11" width="11.5" style="170" customWidth="1"/>
    <col min="12" max="12" width="10.875" style="170" customWidth="1"/>
    <col min="13" max="16384" width="9" style="170"/>
  </cols>
  <sheetData>
    <row r="1" s="170" customFormat="1" ht="24.75" spans="1:12">
      <c r="A1" s="180" t="s">
        <v>332</v>
      </c>
      <c r="B1" s="180"/>
      <c r="C1" s="180"/>
      <c r="D1" s="180"/>
      <c r="E1" s="180"/>
      <c r="F1" s="180"/>
      <c r="G1" s="180"/>
      <c r="H1" s="180"/>
      <c r="I1" s="180"/>
      <c r="J1" s="180"/>
      <c r="K1" s="180"/>
      <c r="L1" s="180"/>
    </row>
    <row r="2" s="225" customFormat="1" ht="30.75" customHeight="1" spans="1:12">
      <c r="A2" s="227" t="s">
        <v>66</v>
      </c>
      <c r="B2" s="227" t="s">
        <v>333</v>
      </c>
      <c r="C2" s="227"/>
      <c r="D2" s="227"/>
      <c r="E2" s="227"/>
      <c r="F2" s="227"/>
      <c r="G2" s="227"/>
      <c r="H2" s="227"/>
      <c r="I2" s="227"/>
      <c r="J2" s="227"/>
      <c r="K2" s="227" t="s">
        <v>334</v>
      </c>
      <c r="L2" s="227" t="s">
        <v>321</v>
      </c>
    </row>
    <row r="3" s="225" customFormat="1" ht="41.25" customHeight="1" spans="1:12">
      <c r="A3" s="227"/>
      <c r="B3" s="228" t="s">
        <v>335</v>
      </c>
      <c r="C3" s="228" t="s">
        <v>336</v>
      </c>
      <c r="D3" s="228" t="s">
        <v>324</v>
      </c>
      <c r="E3" s="228" t="s">
        <v>325</v>
      </c>
      <c r="F3" s="228" t="s">
        <v>326</v>
      </c>
      <c r="G3" s="228" t="s">
        <v>327</v>
      </c>
      <c r="H3" s="228" t="s">
        <v>328</v>
      </c>
      <c r="I3" s="228" t="s">
        <v>207</v>
      </c>
      <c r="J3" s="228" t="s">
        <v>329</v>
      </c>
      <c r="K3" s="227"/>
      <c r="L3" s="227"/>
    </row>
    <row r="4" s="226" customFormat="1" ht="27" customHeight="1" spans="1:12">
      <c r="A4" s="229" t="s">
        <v>64</v>
      </c>
      <c r="B4" s="230">
        <v>593</v>
      </c>
      <c r="C4" s="230">
        <v>488</v>
      </c>
      <c r="D4" s="230">
        <v>488</v>
      </c>
      <c r="E4" s="231">
        <v>0.8229</v>
      </c>
      <c r="F4" s="231">
        <v>0.8229</v>
      </c>
      <c r="G4" s="232">
        <v>30</v>
      </c>
      <c r="H4" s="232">
        <v>30</v>
      </c>
      <c r="I4" s="241" t="s">
        <v>337</v>
      </c>
      <c r="J4" s="241" t="s">
        <v>311</v>
      </c>
      <c r="K4" s="241" t="s">
        <v>311</v>
      </c>
      <c r="L4" s="242">
        <v>50</v>
      </c>
    </row>
    <row r="5" s="226" customFormat="1" ht="27" customHeight="1" spans="1:12">
      <c r="A5" s="233" t="s">
        <v>27</v>
      </c>
      <c r="B5" s="234">
        <v>250</v>
      </c>
      <c r="C5" s="234">
        <v>195</v>
      </c>
      <c r="D5" s="234">
        <v>195</v>
      </c>
      <c r="E5" s="235">
        <v>0.78</v>
      </c>
      <c r="F5" s="236">
        <v>0.78</v>
      </c>
      <c r="G5" s="237">
        <v>30</v>
      </c>
      <c r="H5" s="237">
        <v>30</v>
      </c>
      <c r="I5" s="243" t="s">
        <v>337</v>
      </c>
      <c r="J5" s="243" t="s">
        <v>311</v>
      </c>
      <c r="K5" s="243" t="s">
        <v>311</v>
      </c>
      <c r="L5" s="244">
        <v>50</v>
      </c>
    </row>
    <row r="6" s="226" customFormat="1" ht="27" customHeight="1" spans="1:12">
      <c r="A6" s="229" t="s">
        <v>24</v>
      </c>
      <c r="B6" s="230">
        <v>291</v>
      </c>
      <c r="C6" s="230">
        <v>236</v>
      </c>
      <c r="D6" s="230">
        <v>236</v>
      </c>
      <c r="E6" s="231">
        <v>0.811</v>
      </c>
      <c r="F6" s="231">
        <v>0.73</v>
      </c>
      <c r="G6" s="232">
        <v>28.44</v>
      </c>
      <c r="H6" s="232">
        <v>30</v>
      </c>
      <c r="I6" s="241" t="s">
        <v>338</v>
      </c>
      <c r="J6" s="241" t="s">
        <v>339</v>
      </c>
      <c r="K6" s="241" t="s">
        <v>311</v>
      </c>
      <c r="L6" s="242">
        <v>44.54</v>
      </c>
    </row>
    <row r="7" s="226" customFormat="1" ht="27" customHeight="1" spans="1:12">
      <c r="A7" s="233" t="s">
        <v>23</v>
      </c>
      <c r="B7" s="238">
        <v>346</v>
      </c>
      <c r="C7" s="238">
        <v>290</v>
      </c>
      <c r="D7" s="238">
        <v>290</v>
      </c>
      <c r="E7" s="236">
        <v>0.8382</v>
      </c>
      <c r="F7" s="236">
        <v>0.8382</v>
      </c>
      <c r="G7" s="237">
        <v>30</v>
      </c>
      <c r="H7" s="237">
        <v>30</v>
      </c>
      <c r="I7" s="243" t="s">
        <v>337</v>
      </c>
      <c r="J7" s="243" t="s">
        <v>311</v>
      </c>
      <c r="K7" s="243" t="s">
        <v>311</v>
      </c>
      <c r="L7" s="244">
        <v>50</v>
      </c>
    </row>
    <row r="8" s="226" customFormat="1" ht="27" customHeight="1" spans="1:12">
      <c r="A8" s="229" t="s">
        <v>30</v>
      </c>
      <c r="B8" s="230">
        <v>347</v>
      </c>
      <c r="C8" s="230">
        <v>287</v>
      </c>
      <c r="D8" s="230">
        <v>287</v>
      </c>
      <c r="E8" s="231">
        <v>0.827</v>
      </c>
      <c r="F8" s="231">
        <v>0.827</v>
      </c>
      <c r="G8" s="232">
        <v>30</v>
      </c>
      <c r="H8" s="232">
        <v>30</v>
      </c>
      <c r="I8" s="241" t="s">
        <v>337</v>
      </c>
      <c r="J8" s="241" t="s">
        <v>311</v>
      </c>
      <c r="K8" s="241" t="s">
        <v>311</v>
      </c>
      <c r="L8" s="242">
        <v>50</v>
      </c>
    </row>
    <row r="9" s="226" customFormat="1" ht="27" customHeight="1" spans="1:12">
      <c r="A9" s="233" t="s">
        <v>20</v>
      </c>
      <c r="B9" s="238">
        <v>310</v>
      </c>
      <c r="C9" s="238">
        <v>260</v>
      </c>
      <c r="D9" s="238">
        <v>260</v>
      </c>
      <c r="E9" s="236">
        <v>0.8387</v>
      </c>
      <c r="F9" s="235">
        <v>0.7548</v>
      </c>
      <c r="G9" s="237">
        <v>29.22</v>
      </c>
      <c r="H9" s="234">
        <v>30</v>
      </c>
      <c r="I9" s="243" t="s">
        <v>340</v>
      </c>
      <c r="J9" s="243" t="s">
        <v>341</v>
      </c>
      <c r="K9" s="243" t="s">
        <v>311</v>
      </c>
      <c r="L9" s="244">
        <v>45.22</v>
      </c>
    </row>
    <row r="10" s="226" customFormat="1" ht="27" customHeight="1" spans="1:12">
      <c r="A10" s="229" t="s">
        <v>21</v>
      </c>
      <c r="B10" s="230">
        <v>324</v>
      </c>
      <c r="C10" s="230">
        <v>291</v>
      </c>
      <c r="D10" s="230">
        <v>291</v>
      </c>
      <c r="E10" s="231">
        <v>0.8981</v>
      </c>
      <c r="F10" s="231">
        <v>0.8981</v>
      </c>
      <c r="G10" s="232">
        <v>30</v>
      </c>
      <c r="H10" s="232">
        <v>30</v>
      </c>
      <c r="I10" s="241" t="s">
        <v>337</v>
      </c>
      <c r="J10" s="241" t="s">
        <v>311</v>
      </c>
      <c r="K10" s="241" t="s">
        <v>311</v>
      </c>
      <c r="L10" s="242">
        <v>50</v>
      </c>
    </row>
    <row r="11" s="226" customFormat="1" ht="27" customHeight="1" spans="1:12">
      <c r="A11" s="233" t="s">
        <v>18</v>
      </c>
      <c r="B11" s="238">
        <v>386</v>
      </c>
      <c r="C11" s="238">
        <v>344</v>
      </c>
      <c r="D11" s="238">
        <v>344</v>
      </c>
      <c r="E11" s="236">
        <v>0.8912</v>
      </c>
      <c r="F11" s="236">
        <v>0.8912</v>
      </c>
      <c r="G11" s="237">
        <v>30</v>
      </c>
      <c r="H11" s="237">
        <v>30</v>
      </c>
      <c r="I11" s="243" t="s">
        <v>337</v>
      </c>
      <c r="J11" s="243" t="s">
        <v>311</v>
      </c>
      <c r="K11" s="243" t="s">
        <v>311</v>
      </c>
      <c r="L11" s="244">
        <v>50</v>
      </c>
    </row>
    <row r="12" s="226" customFormat="1" ht="27" customHeight="1" spans="1:12">
      <c r="A12" s="229" t="s">
        <v>19</v>
      </c>
      <c r="B12" s="230">
        <v>2422</v>
      </c>
      <c r="C12" s="230">
        <v>1993</v>
      </c>
      <c r="D12" s="230">
        <v>1993</v>
      </c>
      <c r="E12" s="231">
        <v>0.8229</v>
      </c>
      <c r="F12" s="231">
        <v>0.8229</v>
      </c>
      <c r="G12" s="232">
        <v>30</v>
      </c>
      <c r="H12" s="232">
        <v>30</v>
      </c>
      <c r="I12" s="241" t="s">
        <v>337</v>
      </c>
      <c r="J12" s="241" t="s">
        <v>311</v>
      </c>
      <c r="K12" s="241" t="s">
        <v>311</v>
      </c>
      <c r="L12" s="242">
        <v>50</v>
      </c>
    </row>
    <row r="13" s="226" customFormat="1" ht="27" customHeight="1" spans="1:12">
      <c r="A13" s="239" t="s">
        <v>28</v>
      </c>
      <c r="B13" s="238">
        <v>2876</v>
      </c>
      <c r="C13" s="238">
        <v>2216</v>
      </c>
      <c r="D13" s="238">
        <v>2216</v>
      </c>
      <c r="E13" s="236">
        <v>0.7705</v>
      </c>
      <c r="F13" s="236">
        <v>0.7705</v>
      </c>
      <c r="G13" s="237">
        <v>30</v>
      </c>
      <c r="H13" s="237">
        <v>30</v>
      </c>
      <c r="I13" s="243" t="s">
        <v>337</v>
      </c>
      <c r="J13" s="243" t="s">
        <v>311</v>
      </c>
      <c r="K13" s="243" t="s">
        <v>311</v>
      </c>
      <c r="L13" s="244">
        <v>50</v>
      </c>
    </row>
    <row r="14" s="226" customFormat="1" ht="27" customHeight="1" spans="1:12">
      <c r="A14" s="229" t="s">
        <v>17</v>
      </c>
      <c r="B14" s="230">
        <v>377</v>
      </c>
      <c r="C14" s="230">
        <v>319</v>
      </c>
      <c r="D14" s="230">
        <v>319</v>
      </c>
      <c r="E14" s="231">
        <v>0.8462</v>
      </c>
      <c r="F14" s="231">
        <v>0.8462</v>
      </c>
      <c r="G14" s="232">
        <v>30</v>
      </c>
      <c r="H14" s="232">
        <v>30</v>
      </c>
      <c r="I14" s="241" t="s">
        <v>337</v>
      </c>
      <c r="J14" s="241" t="s">
        <v>311</v>
      </c>
      <c r="K14" s="241" t="s">
        <v>311</v>
      </c>
      <c r="L14" s="242">
        <v>50</v>
      </c>
    </row>
    <row r="15" s="226" customFormat="1" ht="27" customHeight="1" spans="1:12">
      <c r="A15" s="233" t="s">
        <v>22</v>
      </c>
      <c r="B15" s="238">
        <v>1857</v>
      </c>
      <c r="C15" s="238">
        <v>1503</v>
      </c>
      <c r="D15" s="238">
        <v>1503</v>
      </c>
      <c r="E15" s="236">
        <v>0.8093</v>
      </c>
      <c r="F15" s="236">
        <v>0.8093</v>
      </c>
      <c r="G15" s="237">
        <v>30</v>
      </c>
      <c r="H15" s="237">
        <v>30</v>
      </c>
      <c r="I15" s="243" t="s">
        <v>337</v>
      </c>
      <c r="J15" s="243" t="s">
        <v>311</v>
      </c>
      <c r="K15" s="243" t="s">
        <v>311</v>
      </c>
      <c r="L15" s="244">
        <v>50</v>
      </c>
    </row>
    <row r="16" s="226" customFormat="1" ht="27" customHeight="1" spans="1:12">
      <c r="A16" s="229" t="s">
        <v>26</v>
      </c>
      <c r="B16" s="230">
        <v>108</v>
      </c>
      <c r="C16" s="230">
        <v>102</v>
      </c>
      <c r="D16" s="230">
        <v>102</v>
      </c>
      <c r="E16" s="231">
        <v>0.9444</v>
      </c>
      <c r="F16" s="231">
        <v>0.9444</v>
      </c>
      <c r="G16" s="232">
        <v>30</v>
      </c>
      <c r="H16" s="232">
        <v>30</v>
      </c>
      <c r="I16" s="241" t="s">
        <v>337</v>
      </c>
      <c r="J16" s="241" t="s">
        <v>311</v>
      </c>
      <c r="K16" s="241" t="s">
        <v>311</v>
      </c>
      <c r="L16" s="242">
        <v>50</v>
      </c>
    </row>
    <row r="17" s="226" customFormat="1" ht="27" customHeight="1" spans="1:12">
      <c r="A17" s="233" t="s">
        <v>25</v>
      </c>
      <c r="B17" s="238">
        <v>214</v>
      </c>
      <c r="C17" s="238">
        <v>175</v>
      </c>
      <c r="D17" s="238">
        <v>175</v>
      </c>
      <c r="E17" s="236">
        <v>0.8178</v>
      </c>
      <c r="F17" s="236">
        <v>0.8178</v>
      </c>
      <c r="G17" s="237">
        <v>30</v>
      </c>
      <c r="H17" s="237">
        <v>30</v>
      </c>
      <c r="I17" s="243" t="s">
        <v>337</v>
      </c>
      <c r="J17" s="243" t="s">
        <v>311</v>
      </c>
      <c r="K17" s="243" t="s">
        <v>311</v>
      </c>
      <c r="L17" s="244">
        <v>50</v>
      </c>
    </row>
    <row r="18" s="226" customFormat="1" ht="57" customHeight="1" spans="1:12">
      <c r="A18" s="240" t="s">
        <v>342</v>
      </c>
      <c r="B18" s="240"/>
      <c r="C18" s="240"/>
      <c r="D18" s="240"/>
      <c r="E18" s="240"/>
      <c r="F18" s="240"/>
      <c r="G18" s="240"/>
      <c r="H18" s="240"/>
      <c r="I18" s="240"/>
      <c r="J18" s="240"/>
      <c r="K18" s="240"/>
      <c r="L18" s="240"/>
    </row>
    <row r="19" s="170" customFormat="1" spans="1:1">
      <c r="A19" s="225"/>
    </row>
    <row r="20" s="170" customFormat="1" spans="1:1">
      <c r="A20" s="225"/>
    </row>
    <row r="21" s="170" customFormat="1" spans="1:1">
      <c r="A21" s="225"/>
    </row>
    <row r="22" s="170" customFormat="1" spans="1:1">
      <c r="A22" s="225"/>
    </row>
    <row r="23" s="170" customFormat="1" spans="1:1">
      <c r="A23" s="225"/>
    </row>
  </sheetData>
  <sortState ref="A2:L19">
    <sortCondition ref="L2" descending="1"/>
  </sortState>
  <mergeCells count="6">
    <mergeCell ref="A1:L1"/>
    <mergeCell ref="B2:J2"/>
    <mergeCell ref="A18:L18"/>
    <mergeCell ref="A2:A3"/>
    <mergeCell ref="K2:K3"/>
    <mergeCell ref="L2:L3"/>
  </mergeCells>
  <pageMargins left="0.511805555555556" right="0.2" top="0.314583333333333" bottom="0.16" header="0.17" footer="0.18"/>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pane ySplit="3" topLeftCell="A4" activePane="bottomLeft" state="frozen"/>
      <selection/>
      <selection pane="bottomLeft" activeCell="T6" sqref="T6"/>
    </sheetView>
  </sheetViews>
  <sheetFormatPr defaultColWidth="9" defaultRowHeight="13.5"/>
  <cols>
    <col min="1" max="1" width="9.38333333333333" customWidth="1"/>
    <col min="2" max="2" width="8.25" customWidth="1"/>
    <col min="3" max="3" width="9.38333333333333" customWidth="1"/>
    <col min="4" max="4" width="9.13333333333333" customWidth="1"/>
    <col min="5" max="5" width="9.88333333333333" customWidth="1"/>
    <col min="6" max="6" width="10.8833333333333" customWidth="1"/>
    <col min="7" max="8" width="14.75" customWidth="1"/>
    <col min="12" max="12" width="9.55833333333333"/>
    <col min="14" max="14" width="10.375"/>
  </cols>
  <sheetData>
    <row r="1" ht="27.75" spans="1:14">
      <c r="A1" s="210" t="s">
        <v>343</v>
      </c>
      <c r="B1" s="210"/>
      <c r="C1" s="210"/>
      <c r="D1" s="210"/>
      <c r="E1" s="210"/>
      <c r="F1" s="210"/>
      <c r="G1" s="210"/>
      <c r="H1" s="210"/>
      <c r="I1" s="210"/>
      <c r="J1" s="210"/>
      <c r="K1" s="210"/>
      <c r="L1" s="210"/>
      <c r="M1" s="210"/>
      <c r="N1" s="210"/>
    </row>
    <row r="2" s="191" customFormat="1" ht="27" customHeight="1" spans="1:14">
      <c r="A2" s="14" t="s">
        <v>66</v>
      </c>
      <c r="B2" s="14" t="s">
        <v>344</v>
      </c>
      <c r="C2" s="14"/>
      <c r="D2" s="14"/>
      <c r="E2" s="14"/>
      <c r="F2" s="14"/>
      <c r="G2" s="4" t="s">
        <v>345</v>
      </c>
      <c r="H2" s="4"/>
      <c r="I2" s="4"/>
      <c r="J2" s="4"/>
      <c r="K2" s="4"/>
      <c r="L2" s="4"/>
      <c r="M2" s="4"/>
      <c r="N2" s="4"/>
    </row>
    <row r="3" s="191" customFormat="1" ht="44" customHeight="1" spans="1:14">
      <c r="A3" s="14"/>
      <c r="B3" s="14" t="s">
        <v>346</v>
      </c>
      <c r="C3" s="14" t="s">
        <v>347</v>
      </c>
      <c r="D3" s="14" t="s">
        <v>348</v>
      </c>
      <c r="E3" s="14" t="s">
        <v>349</v>
      </c>
      <c r="F3" s="14" t="s">
        <v>63</v>
      </c>
      <c r="G3" s="14" t="s">
        <v>350</v>
      </c>
      <c r="H3" s="14" t="s">
        <v>351</v>
      </c>
      <c r="I3" s="14" t="s">
        <v>352</v>
      </c>
      <c r="J3" s="14" t="s">
        <v>353</v>
      </c>
      <c r="K3" s="14" t="s">
        <v>354</v>
      </c>
      <c r="L3" s="14" t="s">
        <v>355</v>
      </c>
      <c r="M3" s="14" t="s">
        <v>349</v>
      </c>
      <c r="N3" s="14" t="s">
        <v>356</v>
      </c>
    </row>
    <row r="4" s="209" customFormat="1" ht="27.95" customHeight="1" spans="1:14">
      <c r="A4" s="38" t="s">
        <v>19</v>
      </c>
      <c r="B4" s="37">
        <v>10</v>
      </c>
      <c r="C4" s="37">
        <v>10</v>
      </c>
      <c r="D4" s="175">
        <v>1</v>
      </c>
      <c r="E4" s="37">
        <v>25</v>
      </c>
      <c r="F4" s="211" t="s">
        <v>357</v>
      </c>
      <c r="G4" s="38">
        <v>30</v>
      </c>
      <c r="H4" s="38">
        <v>10</v>
      </c>
      <c r="I4" s="38">
        <v>10</v>
      </c>
      <c r="J4" s="38">
        <v>5</v>
      </c>
      <c r="K4" s="38">
        <v>5</v>
      </c>
      <c r="L4" s="214">
        <v>1</v>
      </c>
      <c r="M4" s="38">
        <v>25</v>
      </c>
      <c r="N4" s="218">
        <v>0.9333</v>
      </c>
    </row>
    <row r="5" s="209" customFormat="1" ht="27.95" customHeight="1" spans="1:14">
      <c r="A5" s="173" t="s">
        <v>64</v>
      </c>
      <c r="B5" s="166">
        <v>40</v>
      </c>
      <c r="C5" s="166">
        <v>40</v>
      </c>
      <c r="D5" s="174">
        <v>1</v>
      </c>
      <c r="E5" s="166">
        <v>25</v>
      </c>
      <c r="F5" s="212" t="s">
        <v>357</v>
      </c>
      <c r="G5" s="173">
        <v>19</v>
      </c>
      <c r="H5" s="173">
        <v>10</v>
      </c>
      <c r="I5" s="173">
        <v>10</v>
      </c>
      <c r="J5" s="173">
        <v>5</v>
      </c>
      <c r="K5" s="173">
        <v>5</v>
      </c>
      <c r="L5" s="219">
        <v>1</v>
      </c>
      <c r="M5" s="173">
        <v>25</v>
      </c>
      <c r="N5" s="219">
        <v>0.94</v>
      </c>
    </row>
    <row r="6" s="209" customFormat="1" ht="27.95" customHeight="1" spans="1:14">
      <c r="A6" s="38" t="s">
        <v>30</v>
      </c>
      <c r="B6" s="37">
        <v>1</v>
      </c>
      <c r="C6" s="37">
        <v>1</v>
      </c>
      <c r="D6" s="175">
        <v>1</v>
      </c>
      <c r="E6" s="37">
        <v>25</v>
      </c>
      <c r="F6" s="211" t="s">
        <v>358</v>
      </c>
      <c r="G6" s="38">
        <v>11</v>
      </c>
      <c r="H6" s="38">
        <v>10</v>
      </c>
      <c r="I6" s="38">
        <v>10</v>
      </c>
      <c r="J6" s="38">
        <v>5</v>
      </c>
      <c r="K6" s="38">
        <v>5</v>
      </c>
      <c r="L6" s="214">
        <v>1</v>
      </c>
      <c r="M6" s="220">
        <v>25</v>
      </c>
      <c r="N6" s="214">
        <v>1</v>
      </c>
    </row>
    <row r="7" s="209" customFormat="1" ht="27.95" customHeight="1" spans="1:14">
      <c r="A7" s="173" t="s">
        <v>28</v>
      </c>
      <c r="B7" s="166">
        <v>18</v>
      </c>
      <c r="C7" s="166">
        <v>18</v>
      </c>
      <c r="D7" s="174">
        <v>1</v>
      </c>
      <c r="E7" s="166">
        <v>25</v>
      </c>
      <c r="F7" s="212" t="s">
        <v>357</v>
      </c>
      <c r="G7" s="173">
        <v>22</v>
      </c>
      <c r="H7" s="173">
        <v>10</v>
      </c>
      <c r="I7" s="173">
        <v>10</v>
      </c>
      <c r="J7" s="173">
        <v>5</v>
      </c>
      <c r="K7" s="173">
        <v>5</v>
      </c>
      <c r="L7" s="219">
        <v>1</v>
      </c>
      <c r="M7" s="173">
        <v>25</v>
      </c>
      <c r="N7" s="219">
        <v>1</v>
      </c>
    </row>
    <row r="8" s="209" customFormat="1" ht="27.95" customHeight="1" spans="1:14">
      <c r="A8" s="38" t="s">
        <v>20</v>
      </c>
      <c r="B8" s="37">
        <v>2</v>
      </c>
      <c r="C8" s="37">
        <v>2</v>
      </c>
      <c r="D8" s="175">
        <v>1</v>
      </c>
      <c r="E8" s="37">
        <v>25</v>
      </c>
      <c r="F8" s="213">
        <v>1</v>
      </c>
      <c r="G8" s="38">
        <v>6</v>
      </c>
      <c r="H8" s="38">
        <v>6</v>
      </c>
      <c r="I8" s="38">
        <v>6</v>
      </c>
      <c r="J8" s="38">
        <v>5</v>
      </c>
      <c r="K8" s="38">
        <v>5</v>
      </c>
      <c r="L8" s="221">
        <v>1</v>
      </c>
      <c r="M8" s="38">
        <v>25</v>
      </c>
      <c r="N8" s="214">
        <v>1</v>
      </c>
    </row>
    <row r="9" s="209" customFormat="1" ht="27.95" customHeight="1" spans="1:14">
      <c r="A9" s="173" t="s">
        <v>27</v>
      </c>
      <c r="B9" s="166">
        <v>17</v>
      </c>
      <c r="C9" s="166">
        <v>17</v>
      </c>
      <c r="D9" s="174">
        <v>1</v>
      </c>
      <c r="E9" s="166">
        <v>25</v>
      </c>
      <c r="F9" s="212" t="s">
        <v>357</v>
      </c>
      <c r="G9" s="173">
        <v>5</v>
      </c>
      <c r="H9" s="173">
        <v>5</v>
      </c>
      <c r="I9" s="173">
        <v>5</v>
      </c>
      <c r="J9" s="173">
        <v>5</v>
      </c>
      <c r="K9" s="173">
        <v>5</v>
      </c>
      <c r="L9" s="219">
        <v>1</v>
      </c>
      <c r="M9" s="173">
        <v>25</v>
      </c>
      <c r="N9" s="219">
        <v>1</v>
      </c>
    </row>
    <row r="10" s="209" customFormat="1" ht="27.95" customHeight="1" spans="1:14">
      <c r="A10" s="38" t="s">
        <v>359</v>
      </c>
      <c r="B10" s="37">
        <v>19</v>
      </c>
      <c r="C10" s="37">
        <v>19</v>
      </c>
      <c r="D10" s="175">
        <v>1</v>
      </c>
      <c r="E10" s="37">
        <v>25</v>
      </c>
      <c r="F10" s="211" t="s">
        <v>357</v>
      </c>
      <c r="G10" s="38">
        <v>3</v>
      </c>
      <c r="H10" s="38">
        <v>3</v>
      </c>
      <c r="I10" s="38">
        <v>3</v>
      </c>
      <c r="J10" s="38">
        <v>3</v>
      </c>
      <c r="K10" s="38">
        <v>3</v>
      </c>
      <c r="L10" s="214">
        <v>1</v>
      </c>
      <c r="M10" s="38">
        <v>25</v>
      </c>
      <c r="N10" s="214">
        <v>1</v>
      </c>
    </row>
    <row r="11" s="209" customFormat="1" ht="27.95" customHeight="1" spans="1:14">
      <c r="A11" s="173" t="s">
        <v>24</v>
      </c>
      <c r="B11" s="166">
        <v>4</v>
      </c>
      <c r="C11" s="166">
        <v>4</v>
      </c>
      <c r="D11" s="174">
        <v>1</v>
      </c>
      <c r="E11" s="166">
        <v>25</v>
      </c>
      <c r="F11" s="212" t="s">
        <v>357</v>
      </c>
      <c r="G11" s="173">
        <v>12</v>
      </c>
      <c r="H11" s="173">
        <v>10</v>
      </c>
      <c r="I11" s="173">
        <v>10</v>
      </c>
      <c r="J11" s="173">
        <v>5</v>
      </c>
      <c r="K11" s="173">
        <v>5</v>
      </c>
      <c r="L11" s="219">
        <v>1</v>
      </c>
      <c r="M11" s="173">
        <v>25</v>
      </c>
      <c r="N11" s="219">
        <v>0.9167</v>
      </c>
    </row>
    <row r="12" s="209" customFormat="1" ht="27.95" customHeight="1" spans="1:14">
      <c r="A12" s="38" t="s">
        <v>17</v>
      </c>
      <c r="B12" s="37">
        <v>3</v>
      </c>
      <c r="C12" s="37">
        <v>3</v>
      </c>
      <c r="D12" s="175">
        <v>1</v>
      </c>
      <c r="E12" s="37">
        <v>25</v>
      </c>
      <c r="F12" s="211" t="s">
        <v>357</v>
      </c>
      <c r="G12" s="38">
        <v>5</v>
      </c>
      <c r="H12" s="38">
        <v>5</v>
      </c>
      <c r="I12" s="38">
        <v>5</v>
      </c>
      <c r="J12" s="38">
        <v>5</v>
      </c>
      <c r="K12" s="38">
        <v>4</v>
      </c>
      <c r="L12" s="214">
        <v>1</v>
      </c>
      <c r="M12" s="38">
        <v>20</v>
      </c>
      <c r="N12" s="214">
        <v>1</v>
      </c>
    </row>
    <row r="13" s="209" customFormat="1" ht="27.95" customHeight="1" spans="1:14">
      <c r="A13" s="173" t="s">
        <v>26</v>
      </c>
      <c r="B13" s="166">
        <v>6</v>
      </c>
      <c r="C13" s="166">
        <v>6</v>
      </c>
      <c r="D13" s="174">
        <v>1</v>
      </c>
      <c r="E13" s="166">
        <v>25</v>
      </c>
      <c r="F13" s="212" t="s">
        <v>357</v>
      </c>
      <c r="G13" s="173">
        <v>1</v>
      </c>
      <c r="H13" s="173">
        <v>1</v>
      </c>
      <c r="I13" s="173">
        <v>1</v>
      </c>
      <c r="J13" s="173">
        <v>1</v>
      </c>
      <c r="K13" s="173">
        <v>1</v>
      </c>
      <c r="L13" s="219">
        <v>1</v>
      </c>
      <c r="M13" s="173">
        <v>25</v>
      </c>
      <c r="N13" s="219">
        <v>1</v>
      </c>
    </row>
    <row r="14" s="209" customFormat="1" ht="27.95" customHeight="1" spans="1:14">
      <c r="A14" s="38" t="s">
        <v>25</v>
      </c>
      <c r="B14" s="37">
        <v>7</v>
      </c>
      <c r="C14" s="37">
        <v>7</v>
      </c>
      <c r="D14" s="175">
        <v>1</v>
      </c>
      <c r="E14" s="37">
        <v>25</v>
      </c>
      <c r="F14" s="211" t="s">
        <v>357</v>
      </c>
      <c r="G14" s="38">
        <v>3</v>
      </c>
      <c r="H14" s="38">
        <v>3</v>
      </c>
      <c r="I14" s="38">
        <v>3</v>
      </c>
      <c r="J14" s="38">
        <v>3</v>
      </c>
      <c r="K14" s="38">
        <v>3</v>
      </c>
      <c r="L14" s="214">
        <v>1</v>
      </c>
      <c r="M14" s="38">
        <v>25</v>
      </c>
      <c r="N14" s="214">
        <v>1</v>
      </c>
    </row>
    <row r="15" s="209" customFormat="1" ht="27.95" customHeight="1" spans="1:14">
      <c r="A15" s="173" t="s">
        <v>18</v>
      </c>
      <c r="B15" s="166">
        <v>3</v>
      </c>
      <c r="C15" s="166">
        <v>3</v>
      </c>
      <c r="D15" s="174">
        <v>1</v>
      </c>
      <c r="E15" s="166">
        <v>25</v>
      </c>
      <c r="F15" s="212" t="s">
        <v>357</v>
      </c>
      <c r="G15" s="173">
        <v>4</v>
      </c>
      <c r="H15" s="173">
        <v>4</v>
      </c>
      <c r="I15" s="173">
        <v>4</v>
      </c>
      <c r="J15" s="173">
        <v>4</v>
      </c>
      <c r="K15" s="173">
        <v>4</v>
      </c>
      <c r="L15" s="219">
        <v>1</v>
      </c>
      <c r="M15" s="222">
        <v>25</v>
      </c>
      <c r="N15" s="223">
        <v>1</v>
      </c>
    </row>
    <row r="16" s="209" customFormat="1" ht="27.95" customHeight="1" spans="1:14">
      <c r="A16" s="38" t="s">
        <v>22</v>
      </c>
      <c r="B16" s="38">
        <v>18</v>
      </c>
      <c r="C16" s="38">
        <v>18</v>
      </c>
      <c r="D16" s="214">
        <v>1</v>
      </c>
      <c r="E16" s="38">
        <v>25</v>
      </c>
      <c r="F16" s="211" t="s">
        <v>357</v>
      </c>
      <c r="G16" s="38">
        <v>19</v>
      </c>
      <c r="H16" s="38">
        <v>10</v>
      </c>
      <c r="I16" s="38">
        <v>10</v>
      </c>
      <c r="J16" s="38">
        <v>5</v>
      </c>
      <c r="K16" s="38">
        <v>5</v>
      </c>
      <c r="L16" s="214">
        <v>1</v>
      </c>
      <c r="M16" s="38">
        <v>25</v>
      </c>
      <c r="N16" s="39">
        <v>0.9474</v>
      </c>
    </row>
    <row r="17" s="209" customFormat="1" ht="27.95" customHeight="1" spans="1:14">
      <c r="A17" s="173" t="s">
        <v>21</v>
      </c>
      <c r="B17" s="166">
        <v>9</v>
      </c>
      <c r="C17" s="166">
        <v>9</v>
      </c>
      <c r="D17" s="174">
        <v>1</v>
      </c>
      <c r="E17" s="181">
        <v>25</v>
      </c>
      <c r="F17" s="212" t="s">
        <v>357</v>
      </c>
      <c r="G17" s="173">
        <v>11</v>
      </c>
      <c r="H17" s="173">
        <v>10</v>
      </c>
      <c r="I17" s="173">
        <v>10</v>
      </c>
      <c r="J17" s="173">
        <v>5</v>
      </c>
      <c r="K17" s="173">
        <v>5</v>
      </c>
      <c r="L17" s="223">
        <v>1</v>
      </c>
      <c r="M17" s="173">
        <v>25</v>
      </c>
      <c r="N17" s="219">
        <v>0.909</v>
      </c>
    </row>
    <row r="18" s="209" customFormat="1" ht="27.95" customHeight="1" spans="1:14">
      <c r="A18" s="38" t="s">
        <v>317</v>
      </c>
      <c r="B18" s="37">
        <f t="shared" ref="B18:K18" si="0">SUM(B4:B17)</f>
        <v>157</v>
      </c>
      <c r="C18" s="37">
        <f t="shared" si="0"/>
        <v>157</v>
      </c>
      <c r="D18" s="175">
        <v>1</v>
      </c>
      <c r="E18" s="172">
        <v>25</v>
      </c>
      <c r="F18" s="215">
        <v>1</v>
      </c>
      <c r="G18" s="38">
        <f t="shared" si="0"/>
        <v>151</v>
      </c>
      <c r="H18" s="38">
        <f t="shared" si="0"/>
        <v>97</v>
      </c>
      <c r="I18" s="38">
        <f t="shared" si="0"/>
        <v>97</v>
      </c>
      <c r="J18" s="38">
        <f t="shared" si="0"/>
        <v>61</v>
      </c>
      <c r="K18" s="38">
        <f t="shared" si="0"/>
        <v>60</v>
      </c>
      <c r="L18" s="218">
        <v>1</v>
      </c>
      <c r="M18" s="38">
        <v>24.64</v>
      </c>
      <c r="N18" s="39">
        <v>0.96</v>
      </c>
    </row>
    <row r="19" s="191" customFormat="1" ht="33" customHeight="1" spans="1:14">
      <c r="A19" s="216" t="s">
        <v>360</v>
      </c>
      <c r="B19" s="217"/>
      <c r="C19" s="217"/>
      <c r="D19" s="217"/>
      <c r="E19" s="217"/>
      <c r="F19" s="217"/>
      <c r="G19" s="217"/>
      <c r="H19" s="217"/>
      <c r="I19" s="217"/>
      <c r="J19" s="217"/>
      <c r="K19" s="217"/>
      <c r="L19" s="217"/>
      <c r="M19" s="217"/>
      <c r="N19" s="224"/>
    </row>
  </sheetData>
  <mergeCells count="5">
    <mergeCell ref="A1:N1"/>
    <mergeCell ref="B2:F2"/>
    <mergeCell ref="G2:N2"/>
    <mergeCell ref="A19:N19"/>
    <mergeCell ref="A2:A3"/>
  </mergeCells>
  <pageMargins left="0.47" right="0.2" top="0.17" bottom="0.236111111111111" header="0.19" footer="0.31496062992126"/>
  <pageSetup paperSize="9" orientation="landscape"/>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workbookViewId="0">
      <selection activeCell="T6" sqref="T6"/>
    </sheetView>
  </sheetViews>
  <sheetFormatPr defaultColWidth="9" defaultRowHeight="13.5"/>
  <cols>
    <col min="1" max="1" width="10.25" customWidth="1"/>
    <col min="2" max="2" width="10.05" customWidth="1"/>
    <col min="3" max="4" width="9" customWidth="1"/>
    <col min="5" max="6" width="7.25" customWidth="1"/>
    <col min="7" max="7" width="10.1083333333333" customWidth="1"/>
    <col min="8" max="8" width="7.13333333333333" customWidth="1"/>
    <col min="9" max="9" width="7.38333333333333" customWidth="1"/>
    <col min="10" max="10" width="7.63333333333333" customWidth="1"/>
    <col min="11" max="12" width="8.88333333333333" customWidth="1"/>
    <col min="13" max="14" width="7.25" customWidth="1"/>
    <col min="15" max="15" width="9.63333333333333" customWidth="1"/>
    <col min="16" max="16" width="6" customWidth="1"/>
    <col min="17" max="17" width="8.38333333333333" customWidth="1"/>
    <col min="18" max="18" width="10.6333333333333" customWidth="1"/>
    <col min="19" max="19" width="11.3833333333333" customWidth="1"/>
  </cols>
  <sheetData>
    <row r="1" customFormat="1" ht="27.75" spans="1:17">
      <c r="A1" s="192" t="s">
        <v>361</v>
      </c>
      <c r="B1" s="193"/>
      <c r="C1" s="193"/>
      <c r="D1" s="193"/>
      <c r="E1" s="193"/>
      <c r="F1" s="193"/>
      <c r="G1" s="193"/>
      <c r="H1" s="193"/>
      <c r="I1" s="193"/>
      <c r="J1" s="193"/>
      <c r="K1" s="193"/>
      <c r="L1" s="193"/>
      <c r="M1" s="193"/>
      <c r="N1" s="193"/>
      <c r="O1" s="193"/>
      <c r="P1" s="193"/>
      <c r="Q1" s="207"/>
    </row>
    <row r="2" s="191" customFormat="1" ht="28.5" customHeight="1" spans="1:17">
      <c r="A2" s="194" t="s">
        <v>51</v>
      </c>
      <c r="B2" s="195" t="s">
        <v>362</v>
      </c>
      <c r="C2" s="196"/>
      <c r="D2" s="196"/>
      <c r="E2" s="196"/>
      <c r="F2" s="196"/>
      <c r="G2" s="196"/>
      <c r="H2" s="196"/>
      <c r="I2" s="203"/>
      <c r="J2" s="195" t="s">
        <v>363</v>
      </c>
      <c r="K2" s="196"/>
      <c r="L2" s="196"/>
      <c r="M2" s="196"/>
      <c r="N2" s="196"/>
      <c r="O2" s="196"/>
      <c r="P2" s="196"/>
      <c r="Q2" s="203"/>
    </row>
    <row r="3" s="191" customFormat="1" ht="49" customHeight="1" spans="1:17">
      <c r="A3" s="197"/>
      <c r="B3" s="198" t="s">
        <v>364</v>
      </c>
      <c r="C3" s="198" t="s">
        <v>365</v>
      </c>
      <c r="D3" s="198" t="s">
        <v>351</v>
      </c>
      <c r="E3" s="198" t="s">
        <v>353</v>
      </c>
      <c r="F3" s="198" t="s">
        <v>354</v>
      </c>
      <c r="G3" s="198" t="s">
        <v>366</v>
      </c>
      <c r="H3" s="198" t="s">
        <v>349</v>
      </c>
      <c r="I3" s="204" t="s">
        <v>63</v>
      </c>
      <c r="J3" s="198" t="s">
        <v>367</v>
      </c>
      <c r="K3" s="198" t="s">
        <v>351</v>
      </c>
      <c r="L3" s="198" t="s">
        <v>368</v>
      </c>
      <c r="M3" s="198" t="s">
        <v>353</v>
      </c>
      <c r="N3" s="198" t="s">
        <v>354</v>
      </c>
      <c r="O3" s="198" t="s">
        <v>369</v>
      </c>
      <c r="P3" s="198" t="s">
        <v>349</v>
      </c>
      <c r="Q3" s="198" t="s">
        <v>63</v>
      </c>
    </row>
    <row r="4" s="191" customFormat="1" ht="26" customHeight="1" spans="1:17">
      <c r="A4" s="43" t="s">
        <v>19</v>
      </c>
      <c r="B4" s="43">
        <v>19</v>
      </c>
      <c r="C4" s="43">
        <v>19</v>
      </c>
      <c r="D4" s="43">
        <v>10</v>
      </c>
      <c r="E4" s="43">
        <v>5</v>
      </c>
      <c r="F4" s="43">
        <v>5</v>
      </c>
      <c r="G4" s="199">
        <v>1</v>
      </c>
      <c r="H4" s="43">
        <v>25</v>
      </c>
      <c r="I4" s="199">
        <v>1</v>
      </c>
      <c r="J4" s="43">
        <v>30</v>
      </c>
      <c r="K4" s="43">
        <v>10</v>
      </c>
      <c r="L4" s="43">
        <v>10</v>
      </c>
      <c r="M4" s="43">
        <v>5</v>
      </c>
      <c r="N4" s="43">
        <v>5</v>
      </c>
      <c r="O4" s="199">
        <v>1</v>
      </c>
      <c r="P4" s="43">
        <v>25</v>
      </c>
      <c r="Q4" s="45">
        <v>0.9333</v>
      </c>
    </row>
    <row r="5" s="191" customFormat="1" ht="26" customHeight="1" spans="1:17">
      <c r="A5" s="47" t="s">
        <v>64</v>
      </c>
      <c r="B5" s="47">
        <v>11</v>
      </c>
      <c r="C5" s="47">
        <v>11</v>
      </c>
      <c r="D5" s="47">
        <v>10</v>
      </c>
      <c r="E5" s="47">
        <v>5</v>
      </c>
      <c r="F5" s="47">
        <v>5</v>
      </c>
      <c r="G5" s="200">
        <v>1</v>
      </c>
      <c r="H5" s="47">
        <v>25</v>
      </c>
      <c r="I5" s="200">
        <v>1</v>
      </c>
      <c r="J5" s="47">
        <v>19</v>
      </c>
      <c r="K5" s="47">
        <v>10</v>
      </c>
      <c r="L5" s="47">
        <v>10</v>
      </c>
      <c r="M5" s="47">
        <v>5</v>
      </c>
      <c r="N5" s="47">
        <v>5</v>
      </c>
      <c r="O5" s="200">
        <v>1</v>
      </c>
      <c r="P5" s="47">
        <v>25</v>
      </c>
      <c r="Q5" s="200">
        <v>0.94</v>
      </c>
    </row>
    <row r="6" s="191" customFormat="1" ht="26" customHeight="1" spans="1:17">
      <c r="A6" s="43" t="s">
        <v>30</v>
      </c>
      <c r="B6" s="43">
        <v>7</v>
      </c>
      <c r="C6" s="43">
        <v>7</v>
      </c>
      <c r="D6" s="43">
        <v>7</v>
      </c>
      <c r="E6" s="43">
        <v>5</v>
      </c>
      <c r="F6" s="43">
        <v>5</v>
      </c>
      <c r="G6" s="199">
        <v>1</v>
      </c>
      <c r="H6" s="43">
        <v>25</v>
      </c>
      <c r="I6" s="199">
        <v>1</v>
      </c>
      <c r="J6" s="43">
        <v>11</v>
      </c>
      <c r="K6" s="43">
        <v>10</v>
      </c>
      <c r="L6" s="43">
        <v>10</v>
      </c>
      <c r="M6" s="43">
        <v>5</v>
      </c>
      <c r="N6" s="43">
        <v>5</v>
      </c>
      <c r="O6" s="199">
        <v>1</v>
      </c>
      <c r="P6" s="43">
        <v>25</v>
      </c>
      <c r="Q6" s="199">
        <v>1</v>
      </c>
    </row>
    <row r="7" s="191" customFormat="1" ht="26" customHeight="1" spans="1:17">
      <c r="A7" s="47" t="s">
        <v>28</v>
      </c>
      <c r="B7" s="47">
        <v>33</v>
      </c>
      <c r="C7" s="47">
        <v>33</v>
      </c>
      <c r="D7" s="47">
        <v>10</v>
      </c>
      <c r="E7" s="47">
        <v>5</v>
      </c>
      <c r="F7" s="47">
        <v>5</v>
      </c>
      <c r="G7" s="200">
        <v>1</v>
      </c>
      <c r="H7" s="47">
        <v>25</v>
      </c>
      <c r="I7" s="200">
        <v>1</v>
      </c>
      <c r="J7" s="47">
        <v>22</v>
      </c>
      <c r="K7" s="47">
        <v>10</v>
      </c>
      <c r="L7" s="47">
        <v>10</v>
      </c>
      <c r="M7" s="47">
        <v>5</v>
      </c>
      <c r="N7" s="47">
        <v>5</v>
      </c>
      <c r="O7" s="200">
        <v>1</v>
      </c>
      <c r="P7" s="47">
        <v>25</v>
      </c>
      <c r="Q7" s="200">
        <v>1</v>
      </c>
    </row>
    <row r="8" s="191" customFormat="1" ht="26" customHeight="1" spans="1:17">
      <c r="A8" s="43" t="s">
        <v>20</v>
      </c>
      <c r="B8" s="43">
        <v>2</v>
      </c>
      <c r="C8" s="43">
        <v>2</v>
      </c>
      <c r="D8" s="43">
        <v>2</v>
      </c>
      <c r="E8" s="43">
        <v>2</v>
      </c>
      <c r="F8" s="43">
        <v>2</v>
      </c>
      <c r="G8" s="199">
        <v>1</v>
      </c>
      <c r="H8" s="43">
        <v>25</v>
      </c>
      <c r="I8" s="199">
        <v>1</v>
      </c>
      <c r="J8" s="43">
        <v>6</v>
      </c>
      <c r="K8" s="43">
        <v>6</v>
      </c>
      <c r="L8" s="43">
        <v>6</v>
      </c>
      <c r="M8" s="43">
        <v>5</v>
      </c>
      <c r="N8" s="43">
        <v>5</v>
      </c>
      <c r="O8" s="199">
        <v>1</v>
      </c>
      <c r="P8" s="43">
        <v>25</v>
      </c>
      <c r="Q8" s="199">
        <v>1</v>
      </c>
    </row>
    <row r="9" s="191" customFormat="1" ht="26" customHeight="1" spans="1:17">
      <c r="A9" s="47" t="s">
        <v>27</v>
      </c>
      <c r="B9" s="47">
        <v>3</v>
      </c>
      <c r="C9" s="47">
        <v>3</v>
      </c>
      <c r="D9" s="47">
        <v>3</v>
      </c>
      <c r="E9" s="47">
        <v>3</v>
      </c>
      <c r="F9" s="47">
        <v>3</v>
      </c>
      <c r="G9" s="200">
        <v>1</v>
      </c>
      <c r="H9" s="47">
        <v>25</v>
      </c>
      <c r="I9" s="200">
        <v>1</v>
      </c>
      <c r="J9" s="47">
        <v>5</v>
      </c>
      <c r="K9" s="47">
        <v>5</v>
      </c>
      <c r="L9" s="47">
        <v>5</v>
      </c>
      <c r="M9" s="47">
        <v>5</v>
      </c>
      <c r="N9" s="47">
        <v>5</v>
      </c>
      <c r="O9" s="200">
        <v>1</v>
      </c>
      <c r="P9" s="47">
        <v>25</v>
      </c>
      <c r="Q9" s="200">
        <v>1</v>
      </c>
    </row>
    <row r="10" s="191" customFormat="1" ht="26" customHeight="1" spans="1:17">
      <c r="A10" s="43" t="s">
        <v>359</v>
      </c>
      <c r="B10" s="43">
        <v>6</v>
      </c>
      <c r="C10" s="43">
        <v>6</v>
      </c>
      <c r="D10" s="43">
        <v>6</v>
      </c>
      <c r="E10" s="43">
        <v>5</v>
      </c>
      <c r="F10" s="43">
        <v>5</v>
      </c>
      <c r="G10" s="199">
        <v>1</v>
      </c>
      <c r="H10" s="43">
        <v>25</v>
      </c>
      <c r="I10" s="199">
        <v>1</v>
      </c>
      <c r="J10" s="43">
        <v>3</v>
      </c>
      <c r="K10" s="43">
        <v>3</v>
      </c>
      <c r="L10" s="43">
        <v>3</v>
      </c>
      <c r="M10" s="43">
        <v>3</v>
      </c>
      <c r="N10" s="43">
        <v>3</v>
      </c>
      <c r="O10" s="199">
        <v>1</v>
      </c>
      <c r="P10" s="43">
        <v>25</v>
      </c>
      <c r="Q10" s="199">
        <v>1</v>
      </c>
    </row>
    <row r="11" s="191" customFormat="1" ht="26" customHeight="1" spans="1:17">
      <c r="A11" s="47" t="s">
        <v>24</v>
      </c>
      <c r="B11" s="47">
        <v>6</v>
      </c>
      <c r="C11" s="47">
        <v>6</v>
      </c>
      <c r="D11" s="47">
        <v>6</v>
      </c>
      <c r="E11" s="47">
        <v>5</v>
      </c>
      <c r="F11" s="47">
        <v>5</v>
      </c>
      <c r="G11" s="200">
        <v>1</v>
      </c>
      <c r="H11" s="47">
        <v>25</v>
      </c>
      <c r="I11" s="200">
        <v>1</v>
      </c>
      <c r="J11" s="47">
        <v>12</v>
      </c>
      <c r="K11" s="47">
        <v>10</v>
      </c>
      <c r="L11" s="47">
        <v>10</v>
      </c>
      <c r="M11" s="47">
        <v>5</v>
      </c>
      <c r="N11" s="47">
        <v>5</v>
      </c>
      <c r="O11" s="200">
        <v>1</v>
      </c>
      <c r="P11" s="47">
        <v>25</v>
      </c>
      <c r="Q11" s="200">
        <v>0.9167</v>
      </c>
    </row>
    <row r="12" s="191" customFormat="1" ht="26" customHeight="1" spans="1:17">
      <c r="A12" s="43" t="s">
        <v>17</v>
      </c>
      <c r="B12" s="43">
        <v>3</v>
      </c>
      <c r="C12" s="43">
        <v>3</v>
      </c>
      <c r="D12" s="43">
        <v>3</v>
      </c>
      <c r="E12" s="43">
        <v>3</v>
      </c>
      <c r="F12" s="43">
        <v>3</v>
      </c>
      <c r="G12" s="199">
        <v>1</v>
      </c>
      <c r="H12" s="43">
        <v>25</v>
      </c>
      <c r="I12" s="199">
        <v>1</v>
      </c>
      <c r="J12" s="43">
        <v>5</v>
      </c>
      <c r="K12" s="43">
        <v>5</v>
      </c>
      <c r="L12" s="43">
        <v>5</v>
      </c>
      <c r="M12" s="43">
        <v>5</v>
      </c>
      <c r="N12" s="43">
        <v>4</v>
      </c>
      <c r="O12" s="199">
        <v>1</v>
      </c>
      <c r="P12" s="43">
        <v>20</v>
      </c>
      <c r="Q12" s="199">
        <v>1</v>
      </c>
    </row>
    <row r="13" s="191" customFormat="1" ht="26" customHeight="1" spans="1:17">
      <c r="A13" s="47" t="s">
        <v>26</v>
      </c>
      <c r="B13" s="47">
        <v>1</v>
      </c>
      <c r="C13" s="47">
        <v>1</v>
      </c>
      <c r="D13" s="47">
        <v>1</v>
      </c>
      <c r="E13" s="47">
        <v>1</v>
      </c>
      <c r="F13" s="47">
        <v>1</v>
      </c>
      <c r="G13" s="200">
        <v>1</v>
      </c>
      <c r="H13" s="47">
        <v>25</v>
      </c>
      <c r="I13" s="200">
        <v>1</v>
      </c>
      <c r="J13" s="47">
        <v>1</v>
      </c>
      <c r="K13" s="47">
        <v>1</v>
      </c>
      <c r="L13" s="47">
        <v>1</v>
      </c>
      <c r="M13" s="47">
        <v>1</v>
      </c>
      <c r="N13" s="47">
        <v>1</v>
      </c>
      <c r="O13" s="200">
        <v>1</v>
      </c>
      <c r="P13" s="47">
        <v>25</v>
      </c>
      <c r="Q13" s="200">
        <v>1</v>
      </c>
    </row>
    <row r="14" s="191" customFormat="1" ht="26" customHeight="1" spans="1:17">
      <c r="A14" s="43" t="s">
        <v>25</v>
      </c>
      <c r="B14" s="43">
        <v>6</v>
      </c>
      <c r="C14" s="43">
        <v>6</v>
      </c>
      <c r="D14" s="43">
        <v>6</v>
      </c>
      <c r="E14" s="43">
        <v>5</v>
      </c>
      <c r="F14" s="43">
        <v>5</v>
      </c>
      <c r="G14" s="199">
        <v>1</v>
      </c>
      <c r="H14" s="43">
        <v>25</v>
      </c>
      <c r="I14" s="199">
        <v>1</v>
      </c>
      <c r="J14" s="43">
        <v>3</v>
      </c>
      <c r="K14" s="43">
        <v>3</v>
      </c>
      <c r="L14" s="43">
        <v>3</v>
      </c>
      <c r="M14" s="43">
        <v>3</v>
      </c>
      <c r="N14" s="43">
        <v>3</v>
      </c>
      <c r="O14" s="199">
        <v>1</v>
      </c>
      <c r="P14" s="205">
        <v>25</v>
      </c>
      <c r="Q14" s="199">
        <v>1</v>
      </c>
    </row>
    <row r="15" s="191" customFormat="1" ht="26" customHeight="1" spans="1:17">
      <c r="A15" s="47" t="s">
        <v>18</v>
      </c>
      <c r="B15" s="47">
        <v>5</v>
      </c>
      <c r="C15" s="47">
        <v>5</v>
      </c>
      <c r="D15" s="47">
        <v>5</v>
      </c>
      <c r="E15" s="47">
        <v>5</v>
      </c>
      <c r="F15" s="47">
        <v>5</v>
      </c>
      <c r="G15" s="200">
        <v>1</v>
      </c>
      <c r="H15" s="47">
        <v>25</v>
      </c>
      <c r="I15" s="200">
        <v>1</v>
      </c>
      <c r="J15" s="47">
        <v>4</v>
      </c>
      <c r="K15" s="47">
        <v>4</v>
      </c>
      <c r="L15" s="47">
        <v>4</v>
      </c>
      <c r="M15" s="47">
        <v>4</v>
      </c>
      <c r="N15" s="47">
        <v>4</v>
      </c>
      <c r="O15" s="200">
        <v>1</v>
      </c>
      <c r="P15" s="47">
        <v>25</v>
      </c>
      <c r="Q15" s="200">
        <v>1</v>
      </c>
    </row>
    <row r="16" s="191" customFormat="1" ht="26" customHeight="1" spans="1:17">
      <c r="A16" s="43" t="s">
        <v>22</v>
      </c>
      <c r="B16" s="43">
        <v>19</v>
      </c>
      <c r="C16" s="43">
        <v>19</v>
      </c>
      <c r="D16" s="43">
        <v>10</v>
      </c>
      <c r="E16" s="43">
        <v>5</v>
      </c>
      <c r="F16" s="43">
        <v>5</v>
      </c>
      <c r="G16" s="199">
        <v>1</v>
      </c>
      <c r="H16" s="43">
        <v>25</v>
      </c>
      <c r="I16" s="199">
        <v>1</v>
      </c>
      <c r="J16" s="43">
        <v>19</v>
      </c>
      <c r="K16" s="43">
        <v>10</v>
      </c>
      <c r="L16" s="43">
        <v>10</v>
      </c>
      <c r="M16" s="43">
        <v>5</v>
      </c>
      <c r="N16" s="43">
        <v>5</v>
      </c>
      <c r="O16" s="199">
        <v>1</v>
      </c>
      <c r="P16" s="43">
        <v>25</v>
      </c>
      <c r="Q16" s="45">
        <v>0.9474</v>
      </c>
    </row>
    <row r="17" s="191" customFormat="1" ht="26" customHeight="1" spans="1:17">
      <c r="A17" s="47" t="s">
        <v>21</v>
      </c>
      <c r="B17" s="47">
        <v>7</v>
      </c>
      <c r="C17" s="47">
        <v>7</v>
      </c>
      <c r="D17" s="47">
        <v>7</v>
      </c>
      <c r="E17" s="47">
        <v>5</v>
      </c>
      <c r="F17" s="47">
        <v>5</v>
      </c>
      <c r="G17" s="200">
        <v>1</v>
      </c>
      <c r="H17" s="47">
        <v>25</v>
      </c>
      <c r="I17" s="200">
        <v>1</v>
      </c>
      <c r="J17" s="47">
        <v>11</v>
      </c>
      <c r="K17" s="47">
        <v>10</v>
      </c>
      <c r="L17" s="47">
        <v>10</v>
      </c>
      <c r="M17" s="47">
        <v>5</v>
      </c>
      <c r="N17" s="47">
        <v>5</v>
      </c>
      <c r="O17" s="200">
        <v>1</v>
      </c>
      <c r="P17" s="47">
        <v>25</v>
      </c>
      <c r="Q17" s="200">
        <v>0.909</v>
      </c>
    </row>
    <row r="18" s="191" customFormat="1" ht="26" customHeight="1" spans="1:17">
      <c r="A18" s="43" t="s">
        <v>317</v>
      </c>
      <c r="B18" s="43">
        <f t="shared" ref="B18:F18" si="0">SUM(B4:B17)</f>
        <v>128</v>
      </c>
      <c r="C18" s="43">
        <f t="shared" si="0"/>
        <v>128</v>
      </c>
      <c r="D18" s="43">
        <f t="shared" si="0"/>
        <v>86</v>
      </c>
      <c r="E18" s="43">
        <f t="shared" si="0"/>
        <v>59</v>
      </c>
      <c r="F18" s="43">
        <f t="shared" si="0"/>
        <v>59</v>
      </c>
      <c r="G18" s="199">
        <v>1</v>
      </c>
      <c r="H18" s="43">
        <v>25</v>
      </c>
      <c r="I18" s="199">
        <v>1</v>
      </c>
      <c r="J18" s="43">
        <f t="shared" ref="J18:N18" si="1">SUM(J4:J17)</f>
        <v>151</v>
      </c>
      <c r="K18" s="43">
        <f t="shared" si="1"/>
        <v>97</v>
      </c>
      <c r="L18" s="43">
        <f t="shared" si="1"/>
        <v>97</v>
      </c>
      <c r="M18" s="43">
        <f t="shared" si="1"/>
        <v>61</v>
      </c>
      <c r="N18" s="43">
        <f t="shared" si="1"/>
        <v>60</v>
      </c>
      <c r="O18" s="45">
        <v>1</v>
      </c>
      <c r="P18" s="206">
        <v>24.64</v>
      </c>
      <c r="Q18" s="45">
        <v>0.96</v>
      </c>
    </row>
    <row r="19" s="191" customFormat="1" ht="36" customHeight="1" spans="1:17">
      <c r="A19" s="201" t="s">
        <v>370</v>
      </c>
      <c r="B19" s="202"/>
      <c r="C19" s="202"/>
      <c r="D19" s="202"/>
      <c r="E19" s="202"/>
      <c r="F19" s="202"/>
      <c r="G19" s="202"/>
      <c r="H19" s="202"/>
      <c r="I19" s="202"/>
      <c r="J19" s="202"/>
      <c r="K19" s="202"/>
      <c r="L19" s="202"/>
      <c r="M19" s="202"/>
      <c r="N19" s="202"/>
      <c r="O19" s="202"/>
      <c r="P19" s="202"/>
      <c r="Q19" s="208"/>
    </row>
  </sheetData>
  <mergeCells count="5">
    <mergeCell ref="A1:Q1"/>
    <mergeCell ref="B2:I2"/>
    <mergeCell ref="J2:Q2"/>
    <mergeCell ref="A19:Q19"/>
    <mergeCell ref="A2:A3"/>
  </mergeCells>
  <pageMargins left="0.432638888888889" right="0.314583333333333" top="0.432638888888889" bottom="0.275" header="0.31496062992126" footer="0.31496062992126"/>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workbookViewId="0">
      <pane ySplit="3" topLeftCell="A4" activePane="bottomLeft" state="frozen"/>
      <selection/>
      <selection pane="bottomLeft" activeCell="K18" sqref="K18"/>
    </sheetView>
  </sheetViews>
  <sheetFormatPr defaultColWidth="9" defaultRowHeight="13.5"/>
  <cols>
    <col min="1" max="1" width="9.625" customWidth="1"/>
    <col min="2" max="4" width="8.75" style="178" customWidth="1"/>
    <col min="5" max="6" width="8.75" customWidth="1"/>
    <col min="7" max="7" width="8.75" style="179" customWidth="1"/>
    <col min="8" max="16" width="8.75" customWidth="1"/>
  </cols>
  <sheetData>
    <row r="1" s="169" customFormat="1" ht="27.95" customHeight="1" spans="1:16">
      <c r="A1" s="180" t="s">
        <v>371</v>
      </c>
      <c r="B1" s="180"/>
      <c r="C1" s="180"/>
      <c r="D1" s="180"/>
      <c r="E1" s="180"/>
      <c r="F1" s="180"/>
      <c r="G1" s="180"/>
      <c r="H1" s="180"/>
      <c r="I1" s="180"/>
      <c r="J1" s="180"/>
      <c r="K1" s="180"/>
      <c r="L1" s="180"/>
      <c r="M1" s="180"/>
      <c r="N1" s="180"/>
      <c r="O1" s="180"/>
      <c r="P1" s="180"/>
    </row>
    <row r="2" s="167" customFormat="1" ht="27.95" customHeight="1" spans="1:16">
      <c r="A2" s="37" t="s">
        <v>89</v>
      </c>
      <c r="B2" s="37" t="s">
        <v>372</v>
      </c>
      <c r="C2" s="37"/>
      <c r="D2" s="37"/>
      <c r="E2" s="37"/>
      <c r="F2" s="37"/>
      <c r="G2" s="37"/>
      <c r="H2" s="37"/>
      <c r="I2" s="37"/>
      <c r="J2" s="37"/>
      <c r="K2" s="37"/>
      <c r="L2" s="37"/>
      <c r="M2" s="37"/>
      <c r="N2" s="37"/>
      <c r="O2" s="37"/>
      <c r="P2" s="37"/>
    </row>
    <row r="3" s="168" customFormat="1" ht="60" customHeight="1" spans="1:16">
      <c r="A3" s="37"/>
      <c r="B3" s="166" t="s">
        <v>373</v>
      </c>
      <c r="C3" s="166" t="s">
        <v>374</v>
      </c>
      <c r="D3" s="166" t="s">
        <v>375</v>
      </c>
      <c r="E3" s="166" t="s">
        <v>376</v>
      </c>
      <c r="F3" s="166" t="s">
        <v>377</v>
      </c>
      <c r="G3" s="166" t="s">
        <v>378</v>
      </c>
      <c r="H3" s="181" t="s">
        <v>379</v>
      </c>
      <c r="I3" s="166" t="s">
        <v>380</v>
      </c>
      <c r="J3" s="166" t="s">
        <v>381</v>
      </c>
      <c r="K3" s="166" t="s">
        <v>382</v>
      </c>
      <c r="L3" s="166" t="s">
        <v>383</v>
      </c>
      <c r="M3" s="166" t="s">
        <v>384</v>
      </c>
      <c r="N3" s="166" t="s">
        <v>385</v>
      </c>
      <c r="O3" s="166" t="s">
        <v>386</v>
      </c>
      <c r="P3" s="166" t="s">
        <v>387</v>
      </c>
    </row>
    <row r="4" s="169" customFormat="1" ht="27" customHeight="1" spans="1:16">
      <c r="A4" s="38" t="s">
        <v>20</v>
      </c>
      <c r="B4" s="115">
        <v>6</v>
      </c>
      <c r="C4" s="115">
        <v>6</v>
      </c>
      <c r="D4" s="115">
        <v>6</v>
      </c>
      <c r="E4" s="115">
        <v>23</v>
      </c>
      <c r="F4" s="115">
        <v>23</v>
      </c>
      <c r="G4" s="182">
        <v>23</v>
      </c>
      <c r="H4" s="182">
        <v>21</v>
      </c>
      <c r="I4" s="115">
        <v>23</v>
      </c>
      <c r="J4" s="187">
        <f t="shared" ref="J4:J18" si="0">C4/B4</f>
        <v>1</v>
      </c>
      <c r="K4" s="187">
        <f t="shared" ref="K4:K18" si="1">D4/C4</f>
        <v>1</v>
      </c>
      <c r="L4" s="187">
        <f t="shared" ref="L4:L18" si="2">F4/E4</f>
        <v>1</v>
      </c>
      <c r="M4" s="187">
        <f t="shared" ref="M4:M18" si="3">G4/F4</f>
        <v>1</v>
      </c>
      <c r="N4" s="188">
        <f t="shared" ref="N4:N18" si="4">H4/E4</f>
        <v>0.91304347826087</v>
      </c>
      <c r="O4" s="187">
        <f t="shared" ref="O4:O18" si="5">I4/E4</f>
        <v>1</v>
      </c>
      <c r="P4" s="118">
        <v>0</v>
      </c>
    </row>
    <row r="5" s="169" customFormat="1" ht="27" customHeight="1" spans="1:16">
      <c r="A5" s="173" t="s">
        <v>27</v>
      </c>
      <c r="B5" s="116">
        <v>11</v>
      </c>
      <c r="C5" s="116">
        <v>10</v>
      </c>
      <c r="D5" s="116">
        <v>10</v>
      </c>
      <c r="E5" s="116">
        <v>30</v>
      </c>
      <c r="F5" s="116">
        <v>27</v>
      </c>
      <c r="G5" s="183">
        <v>26</v>
      </c>
      <c r="H5" s="183">
        <v>25</v>
      </c>
      <c r="I5" s="116">
        <v>30</v>
      </c>
      <c r="J5" s="189">
        <f t="shared" si="0"/>
        <v>0.909090909090909</v>
      </c>
      <c r="K5" s="190">
        <f t="shared" si="1"/>
        <v>1</v>
      </c>
      <c r="L5" s="189">
        <f t="shared" si="2"/>
        <v>0.9</v>
      </c>
      <c r="M5" s="189">
        <f t="shared" si="3"/>
        <v>0.962962962962963</v>
      </c>
      <c r="N5" s="189">
        <f t="shared" si="4"/>
        <v>0.833333333333333</v>
      </c>
      <c r="O5" s="190">
        <f t="shared" si="5"/>
        <v>1</v>
      </c>
      <c r="P5" s="185" t="s">
        <v>388</v>
      </c>
    </row>
    <row r="6" s="169" customFormat="1" ht="27" customHeight="1" spans="1:16">
      <c r="A6" s="38" t="s">
        <v>25</v>
      </c>
      <c r="B6" s="115">
        <v>6</v>
      </c>
      <c r="C6" s="115">
        <v>5</v>
      </c>
      <c r="D6" s="115">
        <v>5</v>
      </c>
      <c r="E6" s="115">
        <v>15</v>
      </c>
      <c r="F6" s="115">
        <v>15</v>
      </c>
      <c r="G6" s="115">
        <v>15</v>
      </c>
      <c r="H6" s="182">
        <v>15</v>
      </c>
      <c r="I6" s="115">
        <v>15</v>
      </c>
      <c r="J6" s="188">
        <f t="shared" si="0"/>
        <v>0.833333333333333</v>
      </c>
      <c r="K6" s="187">
        <f t="shared" si="1"/>
        <v>1</v>
      </c>
      <c r="L6" s="187">
        <f t="shared" si="2"/>
        <v>1</v>
      </c>
      <c r="M6" s="187">
        <f t="shared" si="3"/>
        <v>1</v>
      </c>
      <c r="N6" s="187">
        <f t="shared" si="4"/>
        <v>1</v>
      </c>
      <c r="O6" s="187">
        <f t="shared" si="5"/>
        <v>1</v>
      </c>
      <c r="P6" s="118" t="s">
        <v>388</v>
      </c>
    </row>
    <row r="7" s="169" customFormat="1" ht="27" customHeight="1" spans="1:16">
      <c r="A7" s="173" t="s">
        <v>18</v>
      </c>
      <c r="B7" s="116">
        <v>5</v>
      </c>
      <c r="C7" s="116">
        <v>5</v>
      </c>
      <c r="D7" s="116">
        <v>5</v>
      </c>
      <c r="E7" s="116">
        <v>18</v>
      </c>
      <c r="F7" s="116">
        <v>18</v>
      </c>
      <c r="G7" s="183">
        <v>18</v>
      </c>
      <c r="H7" s="183">
        <v>18</v>
      </c>
      <c r="I7" s="116">
        <v>18</v>
      </c>
      <c r="J7" s="190">
        <f t="shared" si="0"/>
        <v>1</v>
      </c>
      <c r="K7" s="190">
        <f t="shared" si="1"/>
        <v>1</v>
      </c>
      <c r="L7" s="190">
        <f t="shared" si="2"/>
        <v>1</v>
      </c>
      <c r="M7" s="190">
        <f t="shared" si="3"/>
        <v>1</v>
      </c>
      <c r="N7" s="190">
        <f t="shared" si="4"/>
        <v>1</v>
      </c>
      <c r="O7" s="190">
        <f t="shared" si="5"/>
        <v>1</v>
      </c>
      <c r="P7" s="185">
        <v>0</v>
      </c>
    </row>
    <row r="8" s="169" customFormat="1" ht="27" customHeight="1" spans="1:16">
      <c r="A8" s="38" t="s">
        <v>24</v>
      </c>
      <c r="B8" s="115">
        <v>19</v>
      </c>
      <c r="C8" s="115">
        <v>19</v>
      </c>
      <c r="D8" s="115">
        <v>19</v>
      </c>
      <c r="E8" s="115">
        <v>23</v>
      </c>
      <c r="F8" s="115">
        <v>21</v>
      </c>
      <c r="G8" s="182">
        <v>19</v>
      </c>
      <c r="H8" s="182">
        <v>20</v>
      </c>
      <c r="I8" s="115">
        <v>23</v>
      </c>
      <c r="J8" s="187">
        <f t="shared" si="0"/>
        <v>1</v>
      </c>
      <c r="K8" s="187">
        <f t="shared" si="1"/>
        <v>1</v>
      </c>
      <c r="L8" s="188">
        <f t="shared" si="2"/>
        <v>0.91304347826087</v>
      </c>
      <c r="M8" s="188">
        <f t="shared" si="3"/>
        <v>0.904761904761905</v>
      </c>
      <c r="N8" s="188">
        <f t="shared" si="4"/>
        <v>0.869565217391304</v>
      </c>
      <c r="O8" s="187">
        <f t="shared" si="5"/>
        <v>1</v>
      </c>
      <c r="P8" s="118">
        <v>0</v>
      </c>
    </row>
    <row r="9" s="169" customFormat="1" ht="27" customHeight="1" spans="1:16">
      <c r="A9" s="173" t="s">
        <v>23</v>
      </c>
      <c r="B9" s="116">
        <v>15</v>
      </c>
      <c r="C9" s="116">
        <v>15</v>
      </c>
      <c r="D9" s="116">
        <v>15</v>
      </c>
      <c r="E9" s="116">
        <v>30</v>
      </c>
      <c r="F9" s="116">
        <v>30</v>
      </c>
      <c r="G9" s="116">
        <v>30</v>
      </c>
      <c r="H9" s="116">
        <v>30</v>
      </c>
      <c r="I9" s="116">
        <v>30</v>
      </c>
      <c r="J9" s="190">
        <f t="shared" si="0"/>
        <v>1</v>
      </c>
      <c r="K9" s="190">
        <f t="shared" si="1"/>
        <v>1</v>
      </c>
      <c r="L9" s="190">
        <f t="shared" si="2"/>
        <v>1</v>
      </c>
      <c r="M9" s="190">
        <f t="shared" si="3"/>
        <v>1</v>
      </c>
      <c r="N9" s="190">
        <f t="shared" si="4"/>
        <v>1</v>
      </c>
      <c r="O9" s="190">
        <f t="shared" si="5"/>
        <v>1</v>
      </c>
      <c r="P9" s="185">
        <v>0</v>
      </c>
    </row>
    <row r="10" s="169" customFormat="1" ht="27" customHeight="1" spans="1:16">
      <c r="A10" s="38" t="s">
        <v>30</v>
      </c>
      <c r="B10" s="115">
        <v>7</v>
      </c>
      <c r="C10" s="115">
        <v>7</v>
      </c>
      <c r="D10" s="115">
        <v>7</v>
      </c>
      <c r="E10" s="115">
        <v>20</v>
      </c>
      <c r="F10" s="115">
        <v>20</v>
      </c>
      <c r="G10" s="115">
        <v>19</v>
      </c>
      <c r="H10" s="115">
        <v>19</v>
      </c>
      <c r="I10" s="115">
        <v>20</v>
      </c>
      <c r="J10" s="187">
        <f t="shared" si="0"/>
        <v>1</v>
      </c>
      <c r="K10" s="187">
        <f t="shared" si="1"/>
        <v>1</v>
      </c>
      <c r="L10" s="187">
        <f t="shared" si="2"/>
        <v>1</v>
      </c>
      <c r="M10" s="188">
        <f t="shared" si="3"/>
        <v>0.95</v>
      </c>
      <c r="N10" s="188">
        <f t="shared" si="4"/>
        <v>0.95</v>
      </c>
      <c r="O10" s="187">
        <f t="shared" si="5"/>
        <v>1</v>
      </c>
      <c r="P10" s="118">
        <v>0</v>
      </c>
    </row>
    <row r="11" s="169" customFormat="1" ht="27" customHeight="1" spans="1:16">
      <c r="A11" s="173" t="s">
        <v>28</v>
      </c>
      <c r="B11" s="116">
        <v>40</v>
      </c>
      <c r="C11" s="116">
        <v>40</v>
      </c>
      <c r="D11" s="116">
        <v>40</v>
      </c>
      <c r="E11" s="116">
        <v>30</v>
      </c>
      <c r="F11" s="116">
        <v>30</v>
      </c>
      <c r="G11" s="183">
        <v>30</v>
      </c>
      <c r="H11" s="183">
        <v>30</v>
      </c>
      <c r="I11" s="116">
        <v>30</v>
      </c>
      <c r="J11" s="190">
        <f t="shared" si="0"/>
        <v>1</v>
      </c>
      <c r="K11" s="190">
        <f t="shared" si="1"/>
        <v>1</v>
      </c>
      <c r="L11" s="190">
        <f t="shared" si="2"/>
        <v>1</v>
      </c>
      <c r="M11" s="190">
        <f t="shared" si="3"/>
        <v>1</v>
      </c>
      <c r="N11" s="190">
        <f t="shared" si="4"/>
        <v>1</v>
      </c>
      <c r="O11" s="190">
        <f t="shared" si="5"/>
        <v>1</v>
      </c>
      <c r="P11" s="185" t="s">
        <v>389</v>
      </c>
    </row>
    <row r="12" s="169" customFormat="1" ht="27" customHeight="1" spans="1:16">
      <c r="A12" s="38" t="s">
        <v>17</v>
      </c>
      <c r="B12" s="115">
        <v>16</v>
      </c>
      <c r="C12" s="115">
        <v>16</v>
      </c>
      <c r="D12" s="115">
        <v>16</v>
      </c>
      <c r="E12" s="115">
        <v>24</v>
      </c>
      <c r="F12" s="118">
        <v>24</v>
      </c>
      <c r="G12" s="184">
        <v>24</v>
      </c>
      <c r="H12" s="184">
        <v>23</v>
      </c>
      <c r="I12" s="115">
        <v>24</v>
      </c>
      <c r="J12" s="187">
        <f t="shared" si="0"/>
        <v>1</v>
      </c>
      <c r="K12" s="187">
        <f t="shared" si="1"/>
        <v>1</v>
      </c>
      <c r="L12" s="187">
        <f t="shared" si="2"/>
        <v>1</v>
      </c>
      <c r="M12" s="187">
        <f t="shared" si="3"/>
        <v>1</v>
      </c>
      <c r="N12" s="188">
        <f t="shared" si="4"/>
        <v>0.958333333333333</v>
      </c>
      <c r="O12" s="187">
        <f t="shared" si="5"/>
        <v>1</v>
      </c>
      <c r="P12" s="118">
        <v>0</v>
      </c>
    </row>
    <row r="13" s="169" customFormat="1" ht="27" customHeight="1" spans="1:16">
      <c r="A13" s="173" t="s">
        <v>26</v>
      </c>
      <c r="B13" s="116">
        <v>14</v>
      </c>
      <c r="C13" s="116">
        <v>14</v>
      </c>
      <c r="D13" s="116">
        <v>14</v>
      </c>
      <c r="E13" s="116">
        <v>14</v>
      </c>
      <c r="F13" s="185">
        <v>14</v>
      </c>
      <c r="G13" s="186">
        <v>14</v>
      </c>
      <c r="H13" s="186">
        <v>14</v>
      </c>
      <c r="I13" s="116">
        <v>14</v>
      </c>
      <c r="J13" s="190">
        <f t="shared" si="0"/>
        <v>1</v>
      </c>
      <c r="K13" s="190">
        <f t="shared" si="1"/>
        <v>1</v>
      </c>
      <c r="L13" s="190">
        <f t="shared" si="2"/>
        <v>1</v>
      </c>
      <c r="M13" s="190">
        <f t="shared" si="3"/>
        <v>1</v>
      </c>
      <c r="N13" s="190">
        <f t="shared" si="4"/>
        <v>1</v>
      </c>
      <c r="O13" s="190">
        <f t="shared" si="5"/>
        <v>1</v>
      </c>
      <c r="P13" s="185" t="s">
        <v>390</v>
      </c>
    </row>
    <row r="14" s="169" customFormat="1" ht="27" customHeight="1" spans="1:16">
      <c r="A14" s="38" t="s">
        <v>22</v>
      </c>
      <c r="B14" s="115">
        <v>20</v>
      </c>
      <c r="C14" s="115">
        <v>20</v>
      </c>
      <c r="D14" s="115">
        <v>20</v>
      </c>
      <c r="E14" s="115">
        <v>23</v>
      </c>
      <c r="F14" s="118">
        <v>23</v>
      </c>
      <c r="G14" s="184">
        <v>22</v>
      </c>
      <c r="H14" s="184">
        <v>23</v>
      </c>
      <c r="I14" s="115">
        <v>23</v>
      </c>
      <c r="J14" s="187">
        <f t="shared" si="0"/>
        <v>1</v>
      </c>
      <c r="K14" s="187">
        <f t="shared" si="1"/>
        <v>1</v>
      </c>
      <c r="L14" s="187">
        <f t="shared" si="2"/>
        <v>1</v>
      </c>
      <c r="M14" s="188">
        <f t="shared" si="3"/>
        <v>0.956521739130435</v>
      </c>
      <c r="N14" s="187">
        <f t="shared" si="4"/>
        <v>1</v>
      </c>
      <c r="O14" s="187">
        <f t="shared" si="5"/>
        <v>1</v>
      </c>
      <c r="P14" s="118">
        <v>0</v>
      </c>
    </row>
    <row r="15" s="169" customFormat="1" ht="27" customHeight="1" spans="1:16">
      <c r="A15" s="173" t="s">
        <v>21</v>
      </c>
      <c r="B15" s="116">
        <v>24</v>
      </c>
      <c r="C15" s="116">
        <v>24</v>
      </c>
      <c r="D15" s="116">
        <v>23</v>
      </c>
      <c r="E15" s="116">
        <v>30</v>
      </c>
      <c r="F15" s="185">
        <v>30</v>
      </c>
      <c r="G15" s="186">
        <v>30</v>
      </c>
      <c r="H15" s="186">
        <v>30</v>
      </c>
      <c r="I15" s="116">
        <v>30</v>
      </c>
      <c r="J15" s="190">
        <f t="shared" si="0"/>
        <v>1</v>
      </c>
      <c r="K15" s="189">
        <f t="shared" si="1"/>
        <v>0.958333333333333</v>
      </c>
      <c r="L15" s="190">
        <f t="shared" si="2"/>
        <v>1</v>
      </c>
      <c r="M15" s="190">
        <f t="shared" si="3"/>
        <v>1</v>
      </c>
      <c r="N15" s="190">
        <f t="shared" si="4"/>
        <v>1</v>
      </c>
      <c r="O15" s="190">
        <f t="shared" si="5"/>
        <v>1</v>
      </c>
      <c r="P15" s="185">
        <v>0</v>
      </c>
    </row>
    <row r="16" s="169" customFormat="1" ht="27" customHeight="1" spans="1:16">
      <c r="A16" s="38" t="s">
        <v>19</v>
      </c>
      <c r="B16" s="115">
        <v>21</v>
      </c>
      <c r="C16" s="115">
        <v>20</v>
      </c>
      <c r="D16" s="115">
        <v>20</v>
      </c>
      <c r="E16" s="115">
        <v>30</v>
      </c>
      <c r="F16" s="118">
        <v>30</v>
      </c>
      <c r="G16" s="184">
        <v>29</v>
      </c>
      <c r="H16" s="184">
        <v>30</v>
      </c>
      <c r="I16" s="115">
        <v>30</v>
      </c>
      <c r="J16" s="188">
        <f t="shared" si="0"/>
        <v>0.952380952380952</v>
      </c>
      <c r="K16" s="187">
        <f t="shared" si="1"/>
        <v>1</v>
      </c>
      <c r="L16" s="187">
        <f t="shared" si="2"/>
        <v>1</v>
      </c>
      <c r="M16" s="188">
        <f t="shared" si="3"/>
        <v>0.966666666666667</v>
      </c>
      <c r="N16" s="187">
        <f t="shared" si="4"/>
        <v>1</v>
      </c>
      <c r="O16" s="187">
        <f t="shared" si="5"/>
        <v>1</v>
      </c>
      <c r="P16" s="118" t="s">
        <v>391</v>
      </c>
    </row>
    <row r="17" s="169" customFormat="1" ht="27" customHeight="1" spans="1:16">
      <c r="A17" s="173" t="s">
        <v>64</v>
      </c>
      <c r="B17" s="116">
        <v>9</v>
      </c>
      <c r="C17" s="116">
        <v>9</v>
      </c>
      <c r="D17" s="116">
        <v>9</v>
      </c>
      <c r="E17" s="116">
        <v>30</v>
      </c>
      <c r="F17" s="185">
        <v>30</v>
      </c>
      <c r="G17" s="186">
        <v>30</v>
      </c>
      <c r="H17" s="186">
        <v>30</v>
      </c>
      <c r="I17" s="116">
        <v>30</v>
      </c>
      <c r="J17" s="190">
        <f t="shared" si="0"/>
        <v>1</v>
      </c>
      <c r="K17" s="190">
        <f t="shared" si="1"/>
        <v>1</v>
      </c>
      <c r="L17" s="190">
        <f t="shared" si="2"/>
        <v>1</v>
      </c>
      <c r="M17" s="190">
        <f t="shared" si="3"/>
        <v>1</v>
      </c>
      <c r="N17" s="190">
        <f t="shared" si="4"/>
        <v>1</v>
      </c>
      <c r="O17" s="190">
        <f t="shared" si="5"/>
        <v>1</v>
      </c>
      <c r="P17" s="185" t="s">
        <v>389</v>
      </c>
    </row>
    <row r="18" s="177" customFormat="1" ht="27" customHeight="1" spans="1:16">
      <c r="A18" s="38" t="s">
        <v>392</v>
      </c>
      <c r="B18" s="115">
        <f t="shared" ref="B18:I18" si="6">SUM(B4:B17)</f>
        <v>213</v>
      </c>
      <c r="C18" s="115">
        <f t="shared" si="6"/>
        <v>210</v>
      </c>
      <c r="D18" s="115">
        <f t="shared" si="6"/>
        <v>209</v>
      </c>
      <c r="E18" s="115">
        <f t="shared" si="6"/>
        <v>340</v>
      </c>
      <c r="F18" s="118">
        <f t="shared" si="6"/>
        <v>335</v>
      </c>
      <c r="G18" s="184">
        <f t="shared" si="6"/>
        <v>329</v>
      </c>
      <c r="H18" s="184">
        <f t="shared" si="6"/>
        <v>328</v>
      </c>
      <c r="I18" s="115">
        <f t="shared" si="6"/>
        <v>340</v>
      </c>
      <c r="J18" s="188">
        <f t="shared" si="0"/>
        <v>0.985915492957746</v>
      </c>
      <c r="K18" s="188">
        <f t="shared" si="1"/>
        <v>0.995238095238095</v>
      </c>
      <c r="L18" s="188">
        <f t="shared" si="2"/>
        <v>0.985294117647059</v>
      </c>
      <c r="M18" s="188">
        <f t="shared" si="3"/>
        <v>0.982089552238806</v>
      </c>
      <c r="N18" s="188">
        <f t="shared" si="4"/>
        <v>0.964705882352941</v>
      </c>
      <c r="O18" s="187">
        <f t="shared" si="5"/>
        <v>1</v>
      </c>
      <c r="P18" s="118">
        <f>SUM(P4:P17)</f>
        <v>0</v>
      </c>
    </row>
    <row r="19" s="169" customFormat="1" ht="54" customHeight="1" spans="1:16">
      <c r="A19" s="176" t="s">
        <v>393</v>
      </c>
      <c r="B19" s="176"/>
      <c r="C19" s="176"/>
      <c r="D19" s="176"/>
      <c r="E19" s="176"/>
      <c r="F19" s="176"/>
      <c r="G19" s="176"/>
      <c r="H19" s="176"/>
      <c r="I19" s="176"/>
      <c r="J19" s="176"/>
      <c r="K19" s="176"/>
      <c r="L19" s="176"/>
      <c r="M19" s="176"/>
      <c r="N19" s="176"/>
      <c r="O19" s="176"/>
      <c r="P19" s="176"/>
    </row>
    <row r="20" ht="27.95" customHeight="1"/>
    <row r="21" ht="27.95" customHeight="1"/>
  </sheetData>
  <mergeCells count="4">
    <mergeCell ref="A1:P1"/>
    <mergeCell ref="B2:P2"/>
    <mergeCell ref="A19:P19"/>
    <mergeCell ref="A2:A3"/>
  </mergeCells>
  <pageMargins left="0.432638888888889" right="0.236111111111111" top="0.29" bottom="0.16" header="0.3" footer="0.16"/>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6" sqref="T6"/>
    </sheetView>
  </sheetViews>
  <sheetFormatPr defaultColWidth="9" defaultRowHeight="13.5"/>
  <cols>
    <col min="1" max="1" width="11" style="170" customWidth="1"/>
    <col min="2" max="9" width="10.375" style="170" customWidth="1"/>
    <col min="10" max="10" width="11.75" style="170" customWidth="1"/>
    <col min="11" max="11" width="10.375" style="170" customWidth="1"/>
    <col min="12" max="12" width="12.125" style="170" customWidth="1"/>
    <col min="13" max="13" width="11.375" style="170" customWidth="1"/>
    <col min="14" max="16384" width="9" style="170"/>
  </cols>
  <sheetData>
    <row r="1" ht="27.95" customHeight="1" spans="1:13">
      <c r="A1" s="171" t="s">
        <v>371</v>
      </c>
      <c r="B1" s="171"/>
      <c r="C1" s="171"/>
      <c r="D1" s="171"/>
      <c r="E1" s="171"/>
      <c r="F1" s="171"/>
      <c r="G1" s="171"/>
      <c r="H1" s="171"/>
      <c r="I1" s="171"/>
      <c r="J1" s="171"/>
      <c r="K1" s="171"/>
      <c r="L1" s="171"/>
      <c r="M1" s="171"/>
    </row>
    <row r="2" s="167" customFormat="1" ht="23.25" customHeight="1" spans="1:13">
      <c r="A2" s="37" t="s">
        <v>89</v>
      </c>
      <c r="B2" s="37" t="s">
        <v>394</v>
      </c>
      <c r="C2" s="37"/>
      <c r="D2" s="37"/>
      <c r="E2" s="37"/>
      <c r="F2" s="37"/>
      <c r="G2" s="37"/>
      <c r="H2" s="37"/>
      <c r="I2" s="37"/>
      <c r="J2" s="37"/>
      <c r="K2" s="37"/>
      <c r="L2" s="37"/>
      <c r="M2" s="37" t="s">
        <v>395</v>
      </c>
    </row>
    <row r="3" s="167" customFormat="1" ht="24.75" customHeight="1" spans="1:13">
      <c r="A3" s="37"/>
      <c r="B3" s="166" t="s">
        <v>396</v>
      </c>
      <c r="C3" s="166"/>
      <c r="D3" s="166" t="s">
        <v>397</v>
      </c>
      <c r="E3" s="166"/>
      <c r="F3" s="166"/>
      <c r="G3" s="166"/>
      <c r="H3" s="166"/>
      <c r="I3" s="166" t="s">
        <v>398</v>
      </c>
      <c r="J3" s="166"/>
      <c r="K3" s="166" t="s">
        <v>399</v>
      </c>
      <c r="L3" s="166"/>
      <c r="M3" s="37"/>
    </row>
    <row r="4" s="168" customFormat="1" ht="30" customHeight="1" spans="1:13">
      <c r="A4" s="37"/>
      <c r="B4" s="37" t="s">
        <v>400</v>
      </c>
      <c r="C4" s="37" t="s">
        <v>401</v>
      </c>
      <c r="D4" s="37" t="s">
        <v>400</v>
      </c>
      <c r="E4" s="37" t="s">
        <v>402</v>
      </c>
      <c r="F4" s="37" t="s">
        <v>403</v>
      </c>
      <c r="G4" s="172" t="s">
        <v>404</v>
      </c>
      <c r="H4" s="37" t="s">
        <v>405</v>
      </c>
      <c r="I4" s="37" t="s">
        <v>406</v>
      </c>
      <c r="J4" s="37" t="s">
        <v>407</v>
      </c>
      <c r="K4" s="37" t="s">
        <v>406</v>
      </c>
      <c r="L4" s="37" t="s">
        <v>407</v>
      </c>
      <c r="M4" s="37"/>
    </row>
    <row r="5" s="169" customFormat="1" ht="26.1" customHeight="1" spans="1:13">
      <c r="A5" s="173" t="s">
        <v>20</v>
      </c>
      <c r="B5" s="166" t="s">
        <v>84</v>
      </c>
      <c r="C5" s="166" t="s">
        <v>84</v>
      </c>
      <c r="D5" s="166" t="s">
        <v>84</v>
      </c>
      <c r="E5" s="166" t="s">
        <v>84</v>
      </c>
      <c r="F5" s="166" t="s">
        <v>84</v>
      </c>
      <c r="G5" s="166" t="s">
        <v>408</v>
      </c>
      <c r="H5" s="166" t="s">
        <v>408</v>
      </c>
      <c r="I5" s="166" t="s">
        <v>84</v>
      </c>
      <c r="J5" s="166" t="s">
        <v>409</v>
      </c>
      <c r="K5" s="166" t="s">
        <v>84</v>
      </c>
      <c r="L5" s="166" t="s">
        <v>409</v>
      </c>
      <c r="M5" s="166">
        <v>91</v>
      </c>
    </row>
    <row r="6" s="169" customFormat="1" ht="26.1" customHeight="1" spans="1:13">
      <c r="A6" s="38" t="s">
        <v>27</v>
      </c>
      <c r="B6" s="37" t="s">
        <v>84</v>
      </c>
      <c r="C6" s="37" t="s">
        <v>84</v>
      </c>
      <c r="D6" s="37" t="s">
        <v>408</v>
      </c>
      <c r="E6" s="37" t="s">
        <v>84</v>
      </c>
      <c r="F6" s="37" t="s">
        <v>84</v>
      </c>
      <c r="G6" s="37" t="s">
        <v>84</v>
      </c>
      <c r="H6" s="37" t="s">
        <v>408</v>
      </c>
      <c r="I6" s="37" t="s">
        <v>84</v>
      </c>
      <c r="J6" s="37" t="s">
        <v>410</v>
      </c>
      <c r="K6" s="37" t="s">
        <v>410</v>
      </c>
      <c r="L6" s="37" t="s">
        <v>410</v>
      </c>
      <c r="M6" s="37">
        <v>68</v>
      </c>
    </row>
    <row r="7" s="169" customFormat="1" ht="26.1" customHeight="1" spans="1:13">
      <c r="A7" s="173" t="s">
        <v>25</v>
      </c>
      <c r="B7" s="166" t="s">
        <v>84</v>
      </c>
      <c r="C7" s="166" t="s">
        <v>84</v>
      </c>
      <c r="D7" s="174" t="s">
        <v>84</v>
      </c>
      <c r="E7" s="166" t="s">
        <v>84</v>
      </c>
      <c r="F7" s="166" t="s">
        <v>84</v>
      </c>
      <c r="G7" s="166" t="s">
        <v>84</v>
      </c>
      <c r="H7" s="166" t="s">
        <v>84</v>
      </c>
      <c r="I7" s="166" t="s">
        <v>84</v>
      </c>
      <c r="J7" s="166" t="s">
        <v>410</v>
      </c>
      <c r="K7" s="166" t="s">
        <v>84</v>
      </c>
      <c r="L7" s="166" t="s">
        <v>410</v>
      </c>
      <c r="M7" s="166">
        <v>69</v>
      </c>
    </row>
    <row r="8" s="169" customFormat="1" ht="26.1" customHeight="1" spans="1:13">
      <c r="A8" s="38" t="s">
        <v>18</v>
      </c>
      <c r="B8" s="37" t="s">
        <v>84</v>
      </c>
      <c r="C8" s="37" t="s">
        <v>84</v>
      </c>
      <c r="D8" s="37" t="s">
        <v>84</v>
      </c>
      <c r="E8" s="37" t="s">
        <v>84</v>
      </c>
      <c r="F8" s="37" t="s">
        <v>84</v>
      </c>
      <c r="G8" s="37" t="s">
        <v>408</v>
      </c>
      <c r="H8" s="37" t="s">
        <v>408</v>
      </c>
      <c r="I8" s="175" t="s">
        <v>84</v>
      </c>
      <c r="J8" s="37" t="s">
        <v>410</v>
      </c>
      <c r="K8" s="175" t="s">
        <v>410</v>
      </c>
      <c r="L8" s="37" t="s">
        <v>410</v>
      </c>
      <c r="M8" s="37">
        <v>92</v>
      </c>
    </row>
    <row r="9" s="169" customFormat="1" ht="26.1" customHeight="1" spans="1:13">
      <c r="A9" s="173" t="s">
        <v>24</v>
      </c>
      <c r="B9" s="166" t="s">
        <v>84</v>
      </c>
      <c r="C9" s="166" t="s">
        <v>84</v>
      </c>
      <c r="D9" s="166" t="s">
        <v>408</v>
      </c>
      <c r="E9" s="166" t="s">
        <v>84</v>
      </c>
      <c r="F9" s="166" t="s">
        <v>84</v>
      </c>
      <c r="G9" s="166" t="s">
        <v>84</v>
      </c>
      <c r="H9" s="166" t="s">
        <v>408</v>
      </c>
      <c r="I9" s="166" t="s">
        <v>84</v>
      </c>
      <c r="J9" s="174" t="s">
        <v>410</v>
      </c>
      <c r="K9" s="174" t="s">
        <v>84</v>
      </c>
      <c r="L9" s="166" t="s">
        <v>410</v>
      </c>
      <c r="M9" s="166">
        <v>90</v>
      </c>
    </row>
    <row r="10" s="169" customFormat="1" ht="26.1" customHeight="1" spans="1:13">
      <c r="A10" s="38" t="s">
        <v>23</v>
      </c>
      <c r="B10" s="37" t="s">
        <v>84</v>
      </c>
      <c r="C10" s="175" t="s">
        <v>84</v>
      </c>
      <c r="D10" s="37" t="s">
        <v>408</v>
      </c>
      <c r="E10" s="37" t="s">
        <v>84</v>
      </c>
      <c r="F10" s="37" t="s">
        <v>84</v>
      </c>
      <c r="G10" s="37" t="s">
        <v>84</v>
      </c>
      <c r="H10" s="37" t="s">
        <v>408</v>
      </c>
      <c r="I10" s="175" t="s">
        <v>84</v>
      </c>
      <c r="J10" s="175" t="s">
        <v>410</v>
      </c>
      <c r="K10" s="175" t="s">
        <v>410</v>
      </c>
      <c r="L10" s="175" t="s">
        <v>410</v>
      </c>
      <c r="M10" s="37">
        <v>92</v>
      </c>
    </row>
    <row r="11" s="169" customFormat="1" ht="24" customHeight="1" spans="1:13">
      <c r="A11" s="173" t="s">
        <v>30</v>
      </c>
      <c r="B11" s="166" t="s">
        <v>84</v>
      </c>
      <c r="C11" s="174" t="s">
        <v>84</v>
      </c>
      <c r="D11" s="166" t="s">
        <v>84</v>
      </c>
      <c r="E11" s="166" t="s">
        <v>84</v>
      </c>
      <c r="F11" s="166" t="s">
        <v>84</v>
      </c>
      <c r="G11" s="166" t="s">
        <v>84</v>
      </c>
      <c r="H11" s="166" t="s">
        <v>84</v>
      </c>
      <c r="I11" s="174" t="s">
        <v>84</v>
      </c>
      <c r="J11" s="174" t="s">
        <v>410</v>
      </c>
      <c r="K11" s="166" t="s">
        <v>84</v>
      </c>
      <c r="L11" s="174" t="s">
        <v>410</v>
      </c>
      <c r="M11" s="173">
        <v>92</v>
      </c>
    </row>
    <row r="12" s="169" customFormat="1" ht="26.1" customHeight="1" spans="1:13">
      <c r="A12" s="38" t="s">
        <v>28</v>
      </c>
      <c r="B12" s="37" t="s">
        <v>84</v>
      </c>
      <c r="C12" s="175" t="s">
        <v>84</v>
      </c>
      <c r="D12" s="37" t="s">
        <v>84</v>
      </c>
      <c r="E12" s="37" t="s">
        <v>84</v>
      </c>
      <c r="F12" s="37" t="s">
        <v>84</v>
      </c>
      <c r="G12" s="37" t="s">
        <v>84</v>
      </c>
      <c r="H12" s="37" t="s">
        <v>84</v>
      </c>
      <c r="I12" s="175" t="s">
        <v>84</v>
      </c>
      <c r="J12" s="175" t="s">
        <v>410</v>
      </c>
      <c r="K12" s="175" t="s">
        <v>410</v>
      </c>
      <c r="L12" s="175" t="s">
        <v>410</v>
      </c>
      <c r="M12" s="37">
        <v>92</v>
      </c>
    </row>
    <row r="13" s="169" customFormat="1" ht="26.1" customHeight="1" spans="1:13">
      <c r="A13" s="173" t="s">
        <v>17</v>
      </c>
      <c r="B13" s="166" t="s">
        <v>84</v>
      </c>
      <c r="C13" s="166" t="s">
        <v>84</v>
      </c>
      <c r="D13" s="166" t="s">
        <v>84</v>
      </c>
      <c r="E13" s="166" t="s">
        <v>84</v>
      </c>
      <c r="F13" s="166" t="s">
        <v>84</v>
      </c>
      <c r="G13" s="166" t="s">
        <v>84</v>
      </c>
      <c r="H13" s="166" t="s">
        <v>408</v>
      </c>
      <c r="I13" s="166" t="s">
        <v>84</v>
      </c>
      <c r="J13" s="174" t="s">
        <v>410</v>
      </c>
      <c r="K13" s="166" t="s">
        <v>84</v>
      </c>
      <c r="L13" s="166" t="s">
        <v>410</v>
      </c>
      <c r="M13" s="166">
        <v>92</v>
      </c>
    </row>
    <row r="14" s="169" customFormat="1" ht="26.1" customHeight="1" spans="1:13">
      <c r="A14" s="38" t="s">
        <v>26</v>
      </c>
      <c r="B14" s="37" t="s">
        <v>84</v>
      </c>
      <c r="C14" s="37" t="s">
        <v>84</v>
      </c>
      <c r="D14" s="37" t="s">
        <v>84</v>
      </c>
      <c r="E14" s="37" t="s">
        <v>84</v>
      </c>
      <c r="F14" s="37" t="s">
        <v>84</v>
      </c>
      <c r="G14" s="37" t="s">
        <v>84</v>
      </c>
      <c r="H14" s="37" t="s">
        <v>408</v>
      </c>
      <c r="I14" s="37" t="s">
        <v>84</v>
      </c>
      <c r="J14" s="37" t="s">
        <v>410</v>
      </c>
      <c r="K14" s="37" t="s">
        <v>410</v>
      </c>
      <c r="L14" s="37" t="s">
        <v>410</v>
      </c>
      <c r="M14" s="38">
        <v>76</v>
      </c>
    </row>
    <row r="15" s="169" customFormat="1" ht="26.1" customHeight="1" spans="1:13">
      <c r="A15" s="173" t="s">
        <v>22</v>
      </c>
      <c r="B15" s="166" t="s">
        <v>84</v>
      </c>
      <c r="C15" s="166" t="s">
        <v>84</v>
      </c>
      <c r="D15" s="166" t="s">
        <v>84</v>
      </c>
      <c r="E15" s="166" t="s">
        <v>84</v>
      </c>
      <c r="F15" s="166" t="s">
        <v>84</v>
      </c>
      <c r="G15" s="166" t="s">
        <v>84</v>
      </c>
      <c r="H15" s="166" t="s">
        <v>84</v>
      </c>
      <c r="I15" s="166" t="s">
        <v>84</v>
      </c>
      <c r="J15" s="166" t="s">
        <v>410</v>
      </c>
      <c r="K15" s="166" t="s">
        <v>410</v>
      </c>
      <c r="L15" s="166" t="s">
        <v>410</v>
      </c>
      <c r="M15" s="173">
        <v>93</v>
      </c>
    </row>
    <row r="16" s="169" customFormat="1" ht="26.1" customHeight="1" spans="1:13">
      <c r="A16" s="38" t="s">
        <v>21</v>
      </c>
      <c r="B16" s="37" t="s">
        <v>84</v>
      </c>
      <c r="C16" s="37" t="s">
        <v>84</v>
      </c>
      <c r="D16" s="37" t="s">
        <v>84</v>
      </c>
      <c r="E16" s="37" t="s">
        <v>84</v>
      </c>
      <c r="F16" s="37" t="s">
        <v>84</v>
      </c>
      <c r="G16" s="37" t="s">
        <v>408</v>
      </c>
      <c r="H16" s="37" t="s">
        <v>408</v>
      </c>
      <c r="I16" s="37" t="s">
        <v>84</v>
      </c>
      <c r="J16" s="175" t="s">
        <v>410</v>
      </c>
      <c r="K16" s="37" t="s">
        <v>84</v>
      </c>
      <c r="L16" s="37" t="s">
        <v>410</v>
      </c>
      <c r="M16" s="38">
        <v>71</v>
      </c>
    </row>
    <row r="17" s="169" customFormat="1" ht="26.1" customHeight="1" spans="1:13">
      <c r="A17" s="173" t="s">
        <v>19</v>
      </c>
      <c r="B17" s="166" t="s">
        <v>84</v>
      </c>
      <c r="C17" s="166" t="s">
        <v>84</v>
      </c>
      <c r="D17" s="166" t="s">
        <v>408</v>
      </c>
      <c r="E17" s="166" t="s">
        <v>84</v>
      </c>
      <c r="F17" s="166" t="s">
        <v>84</v>
      </c>
      <c r="G17" s="166" t="s">
        <v>84</v>
      </c>
      <c r="H17" s="166" t="s">
        <v>84</v>
      </c>
      <c r="I17" s="166" t="s">
        <v>84</v>
      </c>
      <c r="J17" s="174" t="s">
        <v>410</v>
      </c>
      <c r="K17" s="166" t="s">
        <v>84</v>
      </c>
      <c r="L17" s="166" t="s">
        <v>410</v>
      </c>
      <c r="M17" s="173">
        <v>71</v>
      </c>
    </row>
    <row r="18" s="169" customFormat="1" ht="26.1" customHeight="1" spans="1:13">
      <c r="A18" s="38" t="s">
        <v>64</v>
      </c>
      <c r="B18" s="37" t="s">
        <v>84</v>
      </c>
      <c r="C18" s="37" t="s">
        <v>84</v>
      </c>
      <c r="D18" s="37" t="s">
        <v>408</v>
      </c>
      <c r="E18" s="37" t="s">
        <v>84</v>
      </c>
      <c r="F18" s="37" t="s">
        <v>84</v>
      </c>
      <c r="G18" s="37" t="s">
        <v>84</v>
      </c>
      <c r="H18" s="37" t="s">
        <v>408</v>
      </c>
      <c r="I18" s="37" t="s">
        <v>84</v>
      </c>
      <c r="J18" s="175" t="s">
        <v>410</v>
      </c>
      <c r="K18" s="175" t="s">
        <v>410</v>
      </c>
      <c r="L18" s="175" t="s">
        <v>410</v>
      </c>
      <c r="M18" s="38">
        <v>91</v>
      </c>
    </row>
    <row r="19" s="169" customFormat="1" ht="72" customHeight="1" spans="1:13">
      <c r="A19" s="176" t="s">
        <v>411</v>
      </c>
      <c r="B19" s="176"/>
      <c r="C19" s="176"/>
      <c r="D19" s="176"/>
      <c r="E19" s="176"/>
      <c r="F19" s="176"/>
      <c r="G19" s="176"/>
      <c r="H19" s="176"/>
      <c r="I19" s="176"/>
      <c r="J19" s="176"/>
      <c r="K19" s="176"/>
      <c r="L19" s="176"/>
      <c r="M19" s="176"/>
    </row>
  </sheetData>
  <mergeCells count="9">
    <mergeCell ref="A1:M1"/>
    <mergeCell ref="B2:L2"/>
    <mergeCell ref="B3:C3"/>
    <mergeCell ref="D3:H3"/>
    <mergeCell ref="I3:J3"/>
    <mergeCell ref="K3:L3"/>
    <mergeCell ref="A19:M19"/>
    <mergeCell ref="A2:A4"/>
    <mergeCell ref="M2:M4"/>
  </mergeCells>
  <pageMargins left="0.51" right="0.31" top="0.29" bottom="0.16" header="0.31496062992126" footer="0.16"/>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T6" sqref="T6"/>
    </sheetView>
  </sheetViews>
  <sheetFormatPr defaultColWidth="9" defaultRowHeight="13.5" outlineLevelCol="6"/>
  <cols>
    <col min="1" max="1" width="28.75" style="1" customWidth="1"/>
    <col min="2" max="2" width="20.625" style="163" customWidth="1"/>
    <col min="3" max="4" width="18.5666666666667" style="1" customWidth="1"/>
    <col min="5" max="6" width="20.625" style="1" customWidth="1"/>
    <col min="7" max="16384" width="9" style="1"/>
  </cols>
  <sheetData>
    <row r="1" ht="46" customHeight="1" spans="1:7">
      <c r="A1" s="60" t="s">
        <v>412</v>
      </c>
      <c r="B1" s="60"/>
      <c r="C1" s="60"/>
      <c r="D1" s="60"/>
      <c r="E1" s="60"/>
      <c r="F1" s="60"/>
      <c r="G1" s="60"/>
    </row>
    <row r="2" s="162" customFormat="1" ht="45" customHeight="1" spans="1:7">
      <c r="A2" s="164" t="s">
        <v>413</v>
      </c>
      <c r="B2" s="37" t="s">
        <v>414</v>
      </c>
      <c r="C2" s="37" t="s">
        <v>415</v>
      </c>
      <c r="D2" s="37" t="s">
        <v>416</v>
      </c>
      <c r="E2" s="37" t="s">
        <v>417</v>
      </c>
      <c r="F2" s="37" t="s">
        <v>418</v>
      </c>
      <c r="G2" s="37" t="s">
        <v>212</v>
      </c>
    </row>
    <row r="3" ht="31" customHeight="1" spans="1:7">
      <c r="A3" s="165" t="s">
        <v>419</v>
      </c>
      <c r="B3" s="166">
        <v>25</v>
      </c>
      <c r="C3" s="166">
        <v>20</v>
      </c>
      <c r="D3" s="166">
        <v>13</v>
      </c>
      <c r="E3" s="166">
        <v>25</v>
      </c>
      <c r="F3" s="166">
        <v>83</v>
      </c>
      <c r="G3" s="166"/>
    </row>
    <row r="4" ht="31" customHeight="1" spans="1:7">
      <c r="A4" s="164" t="s">
        <v>420</v>
      </c>
      <c r="B4" s="37">
        <v>30</v>
      </c>
      <c r="C4" s="37">
        <v>20</v>
      </c>
      <c r="D4" s="37">
        <v>25</v>
      </c>
      <c r="E4" s="37">
        <v>25</v>
      </c>
      <c r="F4" s="37">
        <v>100</v>
      </c>
      <c r="G4" s="37"/>
    </row>
    <row r="5" ht="31" customHeight="1" spans="1:7">
      <c r="A5" s="165" t="s">
        <v>421</v>
      </c>
      <c r="B5" s="166">
        <v>30</v>
      </c>
      <c r="C5" s="166">
        <v>20</v>
      </c>
      <c r="D5" s="166">
        <v>25</v>
      </c>
      <c r="E5" s="166">
        <v>25</v>
      </c>
      <c r="F5" s="166">
        <v>100</v>
      </c>
      <c r="G5" s="166"/>
    </row>
    <row r="6" s="162" customFormat="1" ht="31" customHeight="1" spans="1:7">
      <c r="A6" s="164" t="s">
        <v>422</v>
      </c>
      <c r="B6" s="37">
        <v>30</v>
      </c>
      <c r="C6" s="37">
        <v>20</v>
      </c>
      <c r="D6" s="37">
        <v>25</v>
      </c>
      <c r="E6" s="37">
        <v>25</v>
      </c>
      <c r="F6" s="37">
        <v>100</v>
      </c>
      <c r="G6" s="37"/>
    </row>
    <row r="7" s="162" customFormat="1" ht="31" customHeight="1" spans="1:7">
      <c r="A7" s="165" t="s">
        <v>423</v>
      </c>
      <c r="B7" s="166">
        <v>30</v>
      </c>
      <c r="C7" s="166">
        <v>20</v>
      </c>
      <c r="D7" s="166">
        <v>25</v>
      </c>
      <c r="E7" s="166">
        <v>25</v>
      </c>
      <c r="F7" s="166">
        <v>100</v>
      </c>
      <c r="G7" s="166"/>
    </row>
    <row r="8" ht="31" customHeight="1" spans="1:7">
      <c r="A8" s="164" t="s">
        <v>424</v>
      </c>
      <c r="B8" s="37">
        <v>30</v>
      </c>
      <c r="C8" s="37">
        <v>20</v>
      </c>
      <c r="D8" s="37">
        <v>25</v>
      </c>
      <c r="E8" s="37">
        <v>25</v>
      </c>
      <c r="F8" s="37">
        <v>100</v>
      </c>
      <c r="G8" s="37"/>
    </row>
    <row r="9" ht="31" customHeight="1" spans="1:7">
      <c r="A9" s="165" t="s">
        <v>425</v>
      </c>
      <c r="B9" s="166">
        <v>30</v>
      </c>
      <c r="C9" s="166">
        <v>20</v>
      </c>
      <c r="D9" s="166">
        <v>25</v>
      </c>
      <c r="E9" s="166">
        <v>25</v>
      </c>
      <c r="F9" s="166">
        <v>100</v>
      </c>
      <c r="G9" s="166"/>
    </row>
    <row r="10" ht="31" customHeight="1" spans="1:7">
      <c r="A10" s="164" t="s">
        <v>426</v>
      </c>
      <c r="B10" s="37">
        <v>30</v>
      </c>
      <c r="C10" s="37">
        <v>20</v>
      </c>
      <c r="D10" s="37">
        <v>25</v>
      </c>
      <c r="E10" s="37">
        <v>25</v>
      </c>
      <c r="F10" s="37">
        <v>100</v>
      </c>
      <c r="G10" s="37"/>
    </row>
    <row r="11" ht="31" customHeight="1" spans="1:7">
      <c r="A11" s="165" t="s">
        <v>427</v>
      </c>
      <c r="B11" s="166">
        <v>30</v>
      </c>
      <c r="C11" s="166">
        <v>20</v>
      </c>
      <c r="D11" s="166">
        <v>25</v>
      </c>
      <c r="E11" s="166">
        <v>25</v>
      </c>
      <c r="F11" s="166">
        <v>100</v>
      </c>
      <c r="G11" s="166"/>
    </row>
    <row r="12" ht="31" customHeight="1" spans="1:7">
      <c r="A12" s="164" t="s">
        <v>428</v>
      </c>
      <c r="B12" s="37">
        <v>30</v>
      </c>
      <c r="C12" s="37">
        <v>20</v>
      </c>
      <c r="D12" s="37">
        <v>25</v>
      </c>
      <c r="E12" s="37">
        <v>25</v>
      </c>
      <c r="F12" s="37">
        <v>100</v>
      </c>
      <c r="G12" s="37"/>
    </row>
    <row r="13" ht="31" customHeight="1" spans="1:7">
      <c r="A13" s="165" t="s">
        <v>429</v>
      </c>
      <c r="B13" s="166">
        <v>30</v>
      </c>
      <c r="C13" s="166">
        <v>20</v>
      </c>
      <c r="D13" s="166">
        <v>25</v>
      </c>
      <c r="E13" s="166">
        <v>25</v>
      </c>
      <c r="F13" s="166">
        <v>100</v>
      </c>
      <c r="G13" s="166"/>
    </row>
    <row r="14" ht="31" customHeight="1" spans="1:7">
      <c r="A14" s="164" t="s">
        <v>430</v>
      </c>
      <c r="B14" s="37">
        <v>30</v>
      </c>
      <c r="C14" s="37">
        <v>20</v>
      </c>
      <c r="D14" s="37">
        <v>25</v>
      </c>
      <c r="E14" s="37">
        <v>25</v>
      </c>
      <c r="F14" s="37">
        <v>100</v>
      </c>
      <c r="G14" s="37"/>
    </row>
    <row r="15" ht="31" customHeight="1" spans="1:7">
      <c r="A15" s="165" t="s">
        <v>48</v>
      </c>
      <c r="B15" s="166">
        <v>30</v>
      </c>
      <c r="C15" s="166">
        <v>20</v>
      </c>
      <c r="D15" s="166">
        <v>25</v>
      </c>
      <c r="E15" s="166">
        <v>25</v>
      </c>
      <c r="F15" s="166">
        <v>100</v>
      </c>
      <c r="G15" s="166"/>
    </row>
    <row r="16" ht="31" customHeight="1" spans="1:7">
      <c r="A16" s="164" t="s">
        <v>431</v>
      </c>
      <c r="B16" s="37">
        <v>30</v>
      </c>
      <c r="C16" s="37">
        <v>20</v>
      </c>
      <c r="D16" s="37">
        <v>25</v>
      </c>
      <c r="E16" s="37">
        <v>25</v>
      </c>
      <c r="F16" s="37">
        <v>100</v>
      </c>
      <c r="G16" s="38"/>
    </row>
  </sheetData>
  <mergeCells count="1">
    <mergeCell ref="A1:G1"/>
  </mergeCells>
  <pageMargins left="0.550694444444444" right="0.354166666666667" top="0.35" bottom="0.22" header="0.31496062992126" footer="0.31496062992126"/>
  <pageSetup paperSize="9" orientation="landscape"/>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pane ySplit="2" topLeftCell="A3" activePane="bottomLeft" state="frozen"/>
      <selection/>
      <selection pane="bottomLeft" activeCell="P24" sqref="P24"/>
    </sheetView>
  </sheetViews>
  <sheetFormatPr defaultColWidth="9" defaultRowHeight="13.5"/>
  <cols>
    <col min="1" max="1" width="27.125" customWidth="1"/>
    <col min="2" max="2" width="9.125" customWidth="1"/>
    <col min="3" max="3" width="8.75" customWidth="1"/>
    <col min="4" max="4" width="9" customWidth="1"/>
    <col min="5" max="5" width="7.5" customWidth="1"/>
    <col min="6" max="6" width="7.75" customWidth="1"/>
    <col min="7" max="7" width="8.25" customWidth="1"/>
    <col min="8" max="8" width="8.5" customWidth="1"/>
    <col min="9" max="9" width="8.75" customWidth="1"/>
    <col min="10" max="10" width="8.25" customWidth="1"/>
    <col min="11" max="11" width="9.75" customWidth="1"/>
    <col min="12" max="12" width="10" customWidth="1"/>
    <col min="13" max="13" width="7.75" customWidth="1"/>
    <col min="14" max="14" width="7.5" customWidth="1"/>
    <col min="15" max="15" width="7.75" customWidth="1"/>
  </cols>
  <sheetData>
    <row r="1" s="132" customFormat="1" ht="22.5" spans="1:15">
      <c r="A1" s="135" t="s">
        <v>432</v>
      </c>
      <c r="B1" s="136"/>
      <c r="C1" s="136"/>
      <c r="D1" s="136"/>
      <c r="E1" s="136"/>
      <c r="F1" s="136"/>
      <c r="G1" s="136"/>
      <c r="H1" s="136"/>
      <c r="I1" s="136"/>
      <c r="J1" s="136"/>
      <c r="K1" s="136"/>
      <c r="L1" s="136"/>
      <c r="M1" s="136"/>
      <c r="N1" s="136"/>
      <c r="O1" s="136"/>
    </row>
    <row r="2" s="132" customFormat="1" ht="20.25" customHeight="1" spans="1:15">
      <c r="A2" s="137" t="s">
        <v>433</v>
      </c>
      <c r="B2" s="137" t="s">
        <v>21</v>
      </c>
      <c r="C2" s="137" t="s">
        <v>20</v>
      </c>
      <c r="D2" s="137" t="s">
        <v>24</v>
      </c>
      <c r="E2" s="137" t="s">
        <v>23</v>
      </c>
      <c r="F2" s="137" t="s">
        <v>30</v>
      </c>
      <c r="G2" s="137" t="s">
        <v>25</v>
      </c>
      <c r="H2" s="137" t="s">
        <v>18</v>
      </c>
      <c r="I2" s="137" t="s">
        <v>64</v>
      </c>
      <c r="J2" s="137" t="s">
        <v>22</v>
      </c>
      <c r="K2" s="137" t="s">
        <v>19</v>
      </c>
      <c r="L2" s="137" t="s">
        <v>27</v>
      </c>
      <c r="M2" s="137" t="s">
        <v>28</v>
      </c>
      <c r="N2" s="137" t="s">
        <v>17</v>
      </c>
      <c r="O2" s="137" t="s">
        <v>26</v>
      </c>
    </row>
    <row r="3" s="132" customFormat="1" ht="14.25" customHeight="1" spans="1:15">
      <c r="A3" s="138" t="s">
        <v>434</v>
      </c>
      <c r="B3" s="139" t="s">
        <v>84</v>
      </c>
      <c r="C3" s="139" t="s">
        <v>84</v>
      </c>
      <c r="D3" s="139" t="s">
        <v>84</v>
      </c>
      <c r="E3" s="139" t="s">
        <v>84</v>
      </c>
      <c r="F3" s="139" t="s">
        <v>84</v>
      </c>
      <c r="G3" s="139" t="s">
        <v>84</v>
      </c>
      <c r="H3" s="139" t="s">
        <v>84</v>
      </c>
      <c r="I3" s="139" t="s">
        <v>84</v>
      </c>
      <c r="J3" s="139" t="s">
        <v>84</v>
      </c>
      <c r="K3" s="139" t="s">
        <v>84</v>
      </c>
      <c r="L3" s="139" t="s">
        <v>84</v>
      </c>
      <c r="M3" s="139" t="s">
        <v>84</v>
      </c>
      <c r="N3" s="139" t="s">
        <v>84</v>
      </c>
      <c r="O3" s="139" t="s">
        <v>84</v>
      </c>
    </row>
    <row r="4" s="132" customFormat="1" ht="30" customHeight="1" spans="1:15">
      <c r="A4" s="140" t="s">
        <v>435</v>
      </c>
      <c r="B4" s="137" t="s">
        <v>436</v>
      </c>
      <c r="C4" s="137" t="s">
        <v>436</v>
      </c>
      <c r="D4" s="137" t="s">
        <v>436</v>
      </c>
      <c r="E4" s="137" t="s">
        <v>436</v>
      </c>
      <c r="F4" s="137" t="s">
        <v>436</v>
      </c>
      <c r="G4" s="137" t="s">
        <v>436</v>
      </c>
      <c r="H4" s="137" t="s">
        <v>436</v>
      </c>
      <c r="I4" s="137" t="s">
        <v>436</v>
      </c>
      <c r="J4" s="137" t="s">
        <v>436</v>
      </c>
      <c r="K4" s="137" t="s">
        <v>436</v>
      </c>
      <c r="L4" s="137" t="s">
        <v>436</v>
      </c>
      <c r="M4" s="137" t="s">
        <v>436</v>
      </c>
      <c r="N4" s="137" t="s">
        <v>436</v>
      </c>
      <c r="O4" s="158" t="s">
        <v>437</v>
      </c>
    </row>
    <row r="5" s="132" customFormat="1" ht="15.75" customHeight="1" spans="1:15">
      <c r="A5" s="138" t="s">
        <v>438</v>
      </c>
      <c r="B5" s="139" t="s">
        <v>84</v>
      </c>
      <c r="C5" s="139" t="s">
        <v>84</v>
      </c>
      <c r="D5" s="139" t="s">
        <v>84</v>
      </c>
      <c r="E5" s="139" t="s">
        <v>84</v>
      </c>
      <c r="F5" s="139" t="s">
        <v>84</v>
      </c>
      <c r="G5" s="139" t="s">
        <v>84</v>
      </c>
      <c r="H5" s="139" t="s">
        <v>84</v>
      </c>
      <c r="I5" s="139" t="s">
        <v>84</v>
      </c>
      <c r="J5" s="139" t="s">
        <v>84</v>
      </c>
      <c r="K5" s="139" t="s">
        <v>84</v>
      </c>
      <c r="L5" s="139" t="s">
        <v>84</v>
      </c>
      <c r="M5" s="139" t="s">
        <v>84</v>
      </c>
      <c r="N5" s="139" t="s">
        <v>84</v>
      </c>
      <c r="O5" s="139" t="s">
        <v>84</v>
      </c>
    </row>
    <row r="6" s="132" customFormat="1" ht="18.6" customHeight="1" spans="1:15">
      <c r="A6" s="141" t="s">
        <v>439</v>
      </c>
      <c r="B6" s="137" t="s">
        <v>84</v>
      </c>
      <c r="C6" s="137" t="s">
        <v>84</v>
      </c>
      <c r="D6" s="137" t="s">
        <v>84</v>
      </c>
      <c r="E6" s="137" t="s">
        <v>84</v>
      </c>
      <c r="F6" s="137" t="s">
        <v>84</v>
      </c>
      <c r="G6" s="137" t="s">
        <v>84</v>
      </c>
      <c r="H6" s="137" t="s">
        <v>84</v>
      </c>
      <c r="I6" s="137" t="s">
        <v>84</v>
      </c>
      <c r="J6" s="137" t="s">
        <v>84</v>
      </c>
      <c r="K6" s="137" t="s">
        <v>84</v>
      </c>
      <c r="L6" s="137" t="s">
        <v>84</v>
      </c>
      <c r="M6" s="137" t="s">
        <v>84</v>
      </c>
      <c r="N6" s="137" t="s">
        <v>84</v>
      </c>
      <c r="O6" s="137" t="s">
        <v>84</v>
      </c>
    </row>
    <row r="7" s="132" customFormat="1" ht="18.6" customHeight="1" spans="1:15">
      <c r="A7" s="138" t="s">
        <v>440</v>
      </c>
      <c r="B7" s="139" t="s">
        <v>84</v>
      </c>
      <c r="C7" s="139" t="s">
        <v>84</v>
      </c>
      <c r="D7" s="139" t="s">
        <v>84</v>
      </c>
      <c r="E7" s="139" t="s">
        <v>84</v>
      </c>
      <c r="F7" s="139" t="s">
        <v>84</v>
      </c>
      <c r="G7" s="139" t="s">
        <v>84</v>
      </c>
      <c r="H7" s="139" t="s">
        <v>84</v>
      </c>
      <c r="I7" s="139" t="s">
        <v>84</v>
      </c>
      <c r="J7" s="139" t="s">
        <v>84</v>
      </c>
      <c r="K7" s="139" t="s">
        <v>84</v>
      </c>
      <c r="L7" s="139" t="s">
        <v>84</v>
      </c>
      <c r="M7" s="139" t="s">
        <v>84</v>
      </c>
      <c r="N7" s="139" t="s">
        <v>84</v>
      </c>
      <c r="O7" s="139" t="s">
        <v>84</v>
      </c>
    </row>
    <row r="8" s="132" customFormat="1" ht="18.6" customHeight="1" spans="1:15">
      <c r="A8" s="141" t="s">
        <v>441</v>
      </c>
      <c r="B8" s="137" t="s">
        <v>84</v>
      </c>
      <c r="C8" s="137" t="s">
        <v>84</v>
      </c>
      <c r="D8" s="137" t="s">
        <v>84</v>
      </c>
      <c r="E8" s="137" t="s">
        <v>84</v>
      </c>
      <c r="F8" s="137" t="s">
        <v>84</v>
      </c>
      <c r="G8" s="137" t="s">
        <v>84</v>
      </c>
      <c r="H8" s="137" t="s">
        <v>84</v>
      </c>
      <c r="I8" s="137" t="s">
        <v>84</v>
      </c>
      <c r="J8" s="137" t="s">
        <v>84</v>
      </c>
      <c r="K8" s="137" t="s">
        <v>84</v>
      </c>
      <c r="L8" s="137" t="s">
        <v>84</v>
      </c>
      <c r="M8" s="137" t="s">
        <v>84</v>
      </c>
      <c r="N8" s="137" t="s">
        <v>84</v>
      </c>
      <c r="O8" s="137" t="s">
        <v>84</v>
      </c>
    </row>
    <row r="9" s="132" customFormat="1" ht="20.1" customHeight="1" spans="1:15">
      <c r="A9" s="138" t="s">
        <v>442</v>
      </c>
      <c r="B9" s="139" t="s">
        <v>84</v>
      </c>
      <c r="C9" s="139" t="s">
        <v>84</v>
      </c>
      <c r="D9" s="139" t="s">
        <v>84</v>
      </c>
      <c r="E9" s="139" t="s">
        <v>84</v>
      </c>
      <c r="F9" s="139" t="s">
        <v>84</v>
      </c>
      <c r="G9" s="139" t="s">
        <v>84</v>
      </c>
      <c r="H9" s="139" t="s">
        <v>84</v>
      </c>
      <c r="I9" s="139" t="s">
        <v>84</v>
      </c>
      <c r="J9" s="139" t="s">
        <v>84</v>
      </c>
      <c r="K9" s="139" t="s">
        <v>84</v>
      </c>
      <c r="L9" s="139" t="s">
        <v>84</v>
      </c>
      <c r="M9" s="139" t="s">
        <v>84</v>
      </c>
      <c r="N9" s="139" t="s">
        <v>84</v>
      </c>
      <c r="O9" s="139" t="s">
        <v>84</v>
      </c>
    </row>
    <row r="10" s="132" customFormat="1" ht="24.95" customHeight="1" spans="1:15">
      <c r="A10" s="141" t="s">
        <v>443</v>
      </c>
      <c r="B10" s="137" t="s">
        <v>84</v>
      </c>
      <c r="C10" s="137" t="s">
        <v>84</v>
      </c>
      <c r="D10" s="137" t="s">
        <v>84</v>
      </c>
      <c r="E10" s="137" t="s">
        <v>84</v>
      </c>
      <c r="F10" s="137" t="s">
        <v>84</v>
      </c>
      <c r="G10" s="137" t="s">
        <v>84</v>
      </c>
      <c r="H10" s="137" t="s">
        <v>84</v>
      </c>
      <c r="I10" s="137" t="s">
        <v>84</v>
      </c>
      <c r="J10" s="137" t="s">
        <v>84</v>
      </c>
      <c r="K10" s="137" t="s">
        <v>84</v>
      </c>
      <c r="L10" s="137" t="s">
        <v>84</v>
      </c>
      <c r="M10" s="137" t="s">
        <v>84</v>
      </c>
      <c r="N10" s="137" t="s">
        <v>84</v>
      </c>
      <c r="O10" s="137" t="s">
        <v>84</v>
      </c>
    </row>
    <row r="11" s="132" customFormat="1" ht="18.6" customHeight="1" spans="1:15">
      <c r="A11" s="138" t="s">
        <v>444</v>
      </c>
      <c r="B11" s="139" t="s">
        <v>84</v>
      </c>
      <c r="C11" s="139" t="s">
        <v>84</v>
      </c>
      <c r="D11" s="139" t="s">
        <v>84</v>
      </c>
      <c r="E11" s="139" t="s">
        <v>84</v>
      </c>
      <c r="F11" s="139" t="s">
        <v>84</v>
      </c>
      <c r="G11" s="139" t="s">
        <v>84</v>
      </c>
      <c r="H11" s="139" t="s">
        <v>84</v>
      </c>
      <c r="I11" s="139" t="s">
        <v>84</v>
      </c>
      <c r="J11" s="139" t="s">
        <v>84</v>
      </c>
      <c r="K11" s="139" t="s">
        <v>84</v>
      </c>
      <c r="L11" s="139" t="s">
        <v>84</v>
      </c>
      <c r="M11" s="139" t="s">
        <v>84</v>
      </c>
      <c r="N11" s="139" t="s">
        <v>84</v>
      </c>
      <c r="O11" s="139" t="s">
        <v>84</v>
      </c>
    </row>
    <row r="12" s="132" customFormat="1" ht="18.6" customHeight="1" spans="1:15">
      <c r="A12" s="141" t="s">
        <v>445</v>
      </c>
      <c r="B12" s="137" t="s">
        <v>84</v>
      </c>
      <c r="C12" s="137" t="s">
        <v>84</v>
      </c>
      <c r="D12" s="137" t="s">
        <v>84</v>
      </c>
      <c r="E12" s="137" t="s">
        <v>84</v>
      </c>
      <c r="F12" s="137" t="s">
        <v>84</v>
      </c>
      <c r="G12" s="137" t="s">
        <v>84</v>
      </c>
      <c r="H12" s="137" t="s">
        <v>84</v>
      </c>
      <c r="I12" s="137" t="s">
        <v>84</v>
      </c>
      <c r="J12" s="137" t="s">
        <v>84</v>
      </c>
      <c r="K12" s="137" t="s">
        <v>84</v>
      </c>
      <c r="L12" s="137" t="s">
        <v>84</v>
      </c>
      <c r="M12" s="137" t="s">
        <v>84</v>
      </c>
      <c r="N12" s="137" t="s">
        <v>84</v>
      </c>
      <c r="O12" s="137" t="s">
        <v>84</v>
      </c>
    </row>
    <row r="13" s="132" customFormat="1" ht="26.25" customHeight="1" spans="1:15">
      <c r="A13" s="142" t="s">
        <v>446</v>
      </c>
      <c r="B13" s="139" t="s">
        <v>84</v>
      </c>
      <c r="C13" s="139" t="s">
        <v>84</v>
      </c>
      <c r="D13" s="139" t="s">
        <v>84</v>
      </c>
      <c r="E13" s="139" t="s">
        <v>84</v>
      </c>
      <c r="F13" s="139" t="s">
        <v>84</v>
      </c>
      <c r="G13" s="139" t="s">
        <v>84</v>
      </c>
      <c r="H13" s="139" t="s">
        <v>84</v>
      </c>
      <c r="I13" s="139" t="s">
        <v>84</v>
      </c>
      <c r="J13" s="139" t="s">
        <v>84</v>
      </c>
      <c r="K13" s="139" t="s">
        <v>84</v>
      </c>
      <c r="L13" s="139" t="s">
        <v>84</v>
      </c>
      <c r="M13" s="139" t="s">
        <v>84</v>
      </c>
      <c r="N13" s="139" t="s">
        <v>84</v>
      </c>
      <c r="O13" s="139" t="s">
        <v>84</v>
      </c>
    </row>
    <row r="14" s="132" customFormat="1" ht="18.6" customHeight="1" spans="1:15">
      <c r="A14" s="141" t="s">
        <v>447</v>
      </c>
      <c r="B14" s="137" t="s">
        <v>84</v>
      </c>
      <c r="C14" s="137" t="s">
        <v>84</v>
      </c>
      <c r="D14" s="137" t="s">
        <v>84</v>
      </c>
      <c r="E14" s="137" t="s">
        <v>84</v>
      </c>
      <c r="F14" s="137" t="s">
        <v>84</v>
      </c>
      <c r="G14" s="137" t="s">
        <v>84</v>
      </c>
      <c r="H14" s="137" t="s">
        <v>84</v>
      </c>
      <c r="I14" s="137" t="s">
        <v>84</v>
      </c>
      <c r="J14" s="137" t="s">
        <v>84</v>
      </c>
      <c r="K14" s="137" t="s">
        <v>84</v>
      </c>
      <c r="L14" s="137" t="s">
        <v>84</v>
      </c>
      <c r="M14" s="137" t="s">
        <v>84</v>
      </c>
      <c r="N14" s="137" t="s">
        <v>84</v>
      </c>
      <c r="O14" s="137" t="s">
        <v>84</v>
      </c>
    </row>
    <row r="15" s="132" customFormat="1" ht="18.6" customHeight="1" spans="1:15">
      <c r="A15" s="138" t="s">
        <v>448</v>
      </c>
      <c r="B15" s="139" t="s">
        <v>84</v>
      </c>
      <c r="C15" s="139" t="s">
        <v>84</v>
      </c>
      <c r="D15" s="139" t="s">
        <v>84</v>
      </c>
      <c r="E15" s="139" t="s">
        <v>84</v>
      </c>
      <c r="F15" s="139" t="s">
        <v>84</v>
      </c>
      <c r="G15" s="139" t="s">
        <v>84</v>
      </c>
      <c r="H15" s="139" t="s">
        <v>84</v>
      </c>
      <c r="I15" s="139" t="s">
        <v>84</v>
      </c>
      <c r="J15" s="139" t="s">
        <v>84</v>
      </c>
      <c r="K15" s="139" t="s">
        <v>84</v>
      </c>
      <c r="L15" s="139" t="s">
        <v>84</v>
      </c>
      <c r="M15" s="139" t="s">
        <v>84</v>
      </c>
      <c r="N15" s="139" t="s">
        <v>84</v>
      </c>
      <c r="O15" s="139" t="s">
        <v>84</v>
      </c>
    </row>
    <row r="16" s="132" customFormat="1" ht="18.6" customHeight="1" spans="1:15">
      <c r="A16" s="141" t="s">
        <v>449</v>
      </c>
      <c r="B16" s="137" t="s">
        <v>84</v>
      </c>
      <c r="C16" s="137" t="s">
        <v>84</v>
      </c>
      <c r="D16" s="137" t="s">
        <v>84</v>
      </c>
      <c r="E16" s="137" t="s">
        <v>84</v>
      </c>
      <c r="F16" s="137" t="s">
        <v>84</v>
      </c>
      <c r="G16" s="137" t="s">
        <v>84</v>
      </c>
      <c r="H16" s="137" t="s">
        <v>84</v>
      </c>
      <c r="I16" s="137" t="s">
        <v>84</v>
      </c>
      <c r="J16" s="137" t="s">
        <v>84</v>
      </c>
      <c r="K16" s="137" t="s">
        <v>84</v>
      </c>
      <c r="L16" s="137" t="s">
        <v>84</v>
      </c>
      <c r="M16" s="137" t="s">
        <v>84</v>
      </c>
      <c r="N16" s="137" t="s">
        <v>84</v>
      </c>
      <c r="O16" s="137" t="s">
        <v>84</v>
      </c>
    </row>
    <row r="17" s="132" customFormat="1" ht="17" customHeight="1" spans="1:15">
      <c r="A17" s="138" t="s">
        <v>450</v>
      </c>
      <c r="B17" s="139" t="s">
        <v>84</v>
      </c>
      <c r="C17" s="139" t="s">
        <v>84</v>
      </c>
      <c r="D17" s="139" t="s">
        <v>84</v>
      </c>
      <c r="E17" s="139" t="s">
        <v>84</v>
      </c>
      <c r="F17" s="139" t="s">
        <v>84</v>
      </c>
      <c r="G17" s="139" t="s">
        <v>84</v>
      </c>
      <c r="H17" s="139" t="s">
        <v>84</v>
      </c>
      <c r="I17" s="139" t="s">
        <v>84</v>
      </c>
      <c r="J17" s="139" t="s">
        <v>84</v>
      </c>
      <c r="K17" s="139" t="s">
        <v>84</v>
      </c>
      <c r="L17" s="139" t="s">
        <v>84</v>
      </c>
      <c r="M17" s="139" t="s">
        <v>84</v>
      </c>
      <c r="N17" s="139" t="s">
        <v>84</v>
      </c>
      <c r="O17" s="139" t="s">
        <v>84</v>
      </c>
    </row>
    <row r="18" s="132" customFormat="1" ht="19" customHeight="1" spans="1:15">
      <c r="A18" s="143" t="s">
        <v>451</v>
      </c>
      <c r="B18" s="137" t="s">
        <v>84</v>
      </c>
      <c r="C18" s="137" t="s">
        <v>84</v>
      </c>
      <c r="D18" s="137" t="s">
        <v>84</v>
      </c>
      <c r="E18" s="137" t="s">
        <v>84</v>
      </c>
      <c r="F18" s="137" t="s">
        <v>84</v>
      </c>
      <c r="G18" s="137" t="s">
        <v>84</v>
      </c>
      <c r="H18" s="137" t="s">
        <v>84</v>
      </c>
      <c r="I18" s="137" t="s">
        <v>84</v>
      </c>
      <c r="J18" s="137" t="s">
        <v>84</v>
      </c>
      <c r="K18" s="137" t="s">
        <v>84</v>
      </c>
      <c r="L18" s="137" t="s">
        <v>452</v>
      </c>
      <c r="M18" s="137" t="s">
        <v>84</v>
      </c>
      <c r="N18" s="137" t="s">
        <v>84</v>
      </c>
      <c r="O18" s="137" t="s">
        <v>84</v>
      </c>
    </row>
    <row r="19" s="132" customFormat="1" ht="16" customHeight="1" spans="1:15">
      <c r="A19" s="138" t="s">
        <v>453</v>
      </c>
      <c r="B19" s="139" t="s">
        <v>84</v>
      </c>
      <c r="C19" s="139" t="s">
        <v>84</v>
      </c>
      <c r="D19" s="139" t="s">
        <v>84</v>
      </c>
      <c r="E19" s="139" t="s">
        <v>84</v>
      </c>
      <c r="F19" s="139" t="s">
        <v>84</v>
      </c>
      <c r="G19" s="139" t="s">
        <v>84</v>
      </c>
      <c r="H19" s="139" t="s">
        <v>84</v>
      </c>
      <c r="I19" s="139" t="s">
        <v>84</v>
      </c>
      <c r="J19" s="139" t="s">
        <v>84</v>
      </c>
      <c r="K19" s="139" t="s">
        <v>84</v>
      </c>
      <c r="L19" s="139" t="s">
        <v>84</v>
      </c>
      <c r="M19" s="139" t="s">
        <v>84</v>
      </c>
      <c r="N19" s="139" t="s">
        <v>84</v>
      </c>
      <c r="O19" s="139" t="s">
        <v>84</v>
      </c>
    </row>
    <row r="20" s="132" customFormat="1" ht="15" customHeight="1" spans="1:15">
      <c r="A20" s="141" t="s">
        <v>454</v>
      </c>
      <c r="B20" s="137" t="s">
        <v>84</v>
      </c>
      <c r="C20" s="137" t="s">
        <v>84</v>
      </c>
      <c r="D20" s="137" t="s">
        <v>84</v>
      </c>
      <c r="E20" s="137" t="s">
        <v>84</v>
      </c>
      <c r="F20" s="137" t="s">
        <v>84</v>
      </c>
      <c r="G20" s="137" t="s">
        <v>84</v>
      </c>
      <c r="H20" s="137" t="s">
        <v>84</v>
      </c>
      <c r="I20" s="137" t="s">
        <v>84</v>
      </c>
      <c r="J20" s="137" t="s">
        <v>84</v>
      </c>
      <c r="K20" s="137" t="s">
        <v>84</v>
      </c>
      <c r="L20" s="137" t="s">
        <v>84</v>
      </c>
      <c r="M20" s="137" t="s">
        <v>84</v>
      </c>
      <c r="N20" s="137" t="s">
        <v>84</v>
      </c>
      <c r="O20" s="137" t="s">
        <v>84</v>
      </c>
    </row>
    <row r="21" s="132" customFormat="1" ht="31" customHeight="1" spans="1:15">
      <c r="A21" s="138" t="s">
        <v>455</v>
      </c>
      <c r="B21" s="139" t="s">
        <v>84</v>
      </c>
      <c r="C21" s="139" t="s">
        <v>84</v>
      </c>
      <c r="D21" s="139" t="s">
        <v>84</v>
      </c>
      <c r="E21" s="139" t="s">
        <v>84</v>
      </c>
      <c r="F21" s="139" t="s">
        <v>84</v>
      </c>
      <c r="G21" s="139" t="s">
        <v>84</v>
      </c>
      <c r="H21" s="139" t="s">
        <v>84</v>
      </c>
      <c r="I21" s="139" t="s">
        <v>84</v>
      </c>
      <c r="J21" s="139" t="s">
        <v>84</v>
      </c>
      <c r="K21" s="139" t="s">
        <v>84</v>
      </c>
      <c r="L21" s="139" t="s">
        <v>84</v>
      </c>
      <c r="M21" s="139" t="s">
        <v>84</v>
      </c>
      <c r="N21" s="139" t="s">
        <v>84</v>
      </c>
      <c r="O21" s="139" t="s">
        <v>84</v>
      </c>
    </row>
    <row r="22" s="132" customFormat="1" ht="15.75" customHeight="1" spans="1:15">
      <c r="A22" s="141" t="s">
        <v>456</v>
      </c>
      <c r="B22" s="137" t="s">
        <v>84</v>
      </c>
      <c r="C22" s="137" t="s">
        <v>84</v>
      </c>
      <c r="D22" s="137" t="s">
        <v>84</v>
      </c>
      <c r="E22" s="137" t="s">
        <v>84</v>
      </c>
      <c r="F22" s="137" t="s">
        <v>84</v>
      </c>
      <c r="G22" s="137" t="s">
        <v>84</v>
      </c>
      <c r="H22" s="137" t="s">
        <v>84</v>
      </c>
      <c r="I22" s="137" t="s">
        <v>84</v>
      </c>
      <c r="J22" s="137" t="s">
        <v>84</v>
      </c>
      <c r="K22" s="137" t="s">
        <v>84</v>
      </c>
      <c r="L22" s="137" t="s">
        <v>84</v>
      </c>
      <c r="M22" s="137" t="s">
        <v>84</v>
      </c>
      <c r="N22" s="137" t="s">
        <v>84</v>
      </c>
      <c r="O22" s="137" t="s">
        <v>84</v>
      </c>
    </row>
    <row r="23" s="133" customFormat="1" ht="12.75" customHeight="1" spans="1:15">
      <c r="A23" s="144" t="s">
        <v>457</v>
      </c>
      <c r="B23" s="139" t="s">
        <v>84</v>
      </c>
      <c r="C23" s="139" t="s">
        <v>84</v>
      </c>
      <c r="D23" s="139" t="s">
        <v>84</v>
      </c>
      <c r="E23" s="139" t="s">
        <v>84</v>
      </c>
      <c r="F23" s="139" t="s">
        <v>84</v>
      </c>
      <c r="G23" s="139" t="s">
        <v>84</v>
      </c>
      <c r="H23" s="139" t="s">
        <v>84</v>
      </c>
      <c r="I23" s="139" t="s">
        <v>84</v>
      </c>
      <c r="J23" s="139" t="s">
        <v>84</v>
      </c>
      <c r="K23" s="139" t="s">
        <v>84</v>
      </c>
      <c r="L23" s="139" t="s">
        <v>84</v>
      </c>
      <c r="M23" s="139" t="s">
        <v>84</v>
      </c>
      <c r="N23" s="139" t="s">
        <v>84</v>
      </c>
      <c r="O23" s="139" t="s">
        <v>84</v>
      </c>
    </row>
    <row r="24" s="134" customFormat="1" ht="18.6" customHeight="1" spans="1:15">
      <c r="A24" s="145" t="s">
        <v>458</v>
      </c>
      <c r="B24" s="146">
        <v>0.31</v>
      </c>
      <c r="C24" s="147">
        <v>0.4</v>
      </c>
      <c r="D24" s="147">
        <v>0.22</v>
      </c>
      <c r="E24" s="147">
        <v>0.61</v>
      </c>
      <c r="F24" s="147">
        <v>0.73</v>
      </c>
      <c r="G24" s="147">
        <v>0.41</v>
      </c>
      <c r="H24" s="147">
        <v>0.45</v>
      </c>
      <c r="I24" s="147">
        <v>0.37</v>
      </c>
      <c r="J24" s="147">
        <v>0.26</v>
      </c>
      <c r="K24" s="147">
        <v>0.22</v>
      </c>
      <c r="L24" s="147">
        <v>0.26</v>
      </c>
      <c r="M24" s="147">
        <v>0.21</v>
      </c>
      <c r="N24" s="147">
        <v>0.37</v>
      </c>
      <c r="O24" s="147">
        <v>0.22</v>
      </c>
    </row>
    <row r="25" s="132" customFormat="1" ht="15.75" customHeight="1" spans="1:15">
      <c r="A25" s="139" t="s">
        <v>459</v>
      </c>
      <c r="B25" s="148">
        <v>69</v>
      </c>
      <c r="C25" s="139">
        <v>69</v>
      </c>
      <c r="D25" s="139">
        <v>69</v>
      </c>
      <c r="E25" s="139">
        <v>69</v>
      </c>
      <c r="F25" s="139">
        <v>69</v>
      </c>
      <c r="G25" s="139">
        <v>69</v>
      </c>
      <c r="H25" s="149">
        <v>69</v>
      </c>
      <c r="I25" s="139">
        <v>69</v>
      </c>
      <c r="J25" s="139">
        <v>69</v>
      </c>
      <c r="K25" s="139">
        <v>69</v>
      </c>
      <c r="L25" s="139">
        <v>68</v>
      </c>
      <c r="M25" s="139">
        <v>69</v>
      </c>
      <c r="N25" s="139">
        <v>69</v>
      </c>
      <c r="O25" s="139">
        <v>69</v>
      </c>
    </row>
    <row r="26" s="132" customFormat="1" ht="16.5" customHeight="1" spans="1:15">
      <c r="A26" s="137" t="s">
        <v>460</v>
      </c>
      <c r="B26" s="137">
        <v>29.5</v>
      </c>
      <c r="C26" s="150">
        <v>26</v>
      </c>
      <c r="D26" s="150">
        <v>30</v>
      </c>
      <c r="E26" s="150">
        <v>28</v>
      </c>
      <c r="F26" s="150">
        <v>26</v>
      </c>
      <c r="G26" s="150">
        <v>29</v>
      </c>
      <c r="H26" s="150">
        <v>27.5</v>
      </c>
      <c r="I26" s="150">
        <v>29</v>
      </c>
      <c r="J26" s="150">
        <v>30</v>
      </c>
      <c r="K26" s="150">
        <v>22</v>
      </c>
      <c r="L26" s="150">
        <v>27</v>
      </c>
      <c r="M26" s="150">
        <v>30</v>
      </c>
      <c r="N26" s="150">
        <v>30</v>
      </c>
      <c r="O26" s="150">
        <v>27</v>
      </c>
    </row>
    <row r="27" s="132" customFormat="1" customHeight="1" spans="1:15">
      <c r="A27" s="139" t="s">
        <v>461</v>
      </c>
      <c r="B27" s="151">
        <f t="shared" ref="B27:O27" si="0">SUM(B25:B26)</f>
        <v>98.5</v>
      </c>
      <c r="C27" s="139">
        <f t="shared" si="0"/>
        <v>95</v>
      </c>
      <c r="D27" s="139">
        <f t="shared" si="0"/>
        <v>99</v>
      </c>
      <c r="E27" s="139">
        <f t="shared" si="0"/>
        <v>97</v>
      </c>
      <c r="F27" s="139">
        <f t="shared" si="0"/>
        <v>95</v>
      </c>
      <c r="G27" s="139">
        <f t="shared" si="0"/>
        <v>98</v>
      </c>
      <c r="H27" s="139">
        <f t="shared" si="0"/>
        <v>96.5</v>
      </c>
      <c r="I27" s="139">
        <f t="shared" si="0"/>
        <v>98</v>
      </c>
      <c r="J27" s="139">
        <f t="shared" si="0"/>
        <v>99</v>
      </c>
      <c r="K27" s="139">
        <f t="shared" si="0"/>
        <v>91</v>
      </c>
      <c r="L27" s="139">
        <f t="shared" si="0"/>
        <v>95</v>
      </c>
      <c r="M27" s="139">
        <f t="shared" si="0"/>
        <v>99</v>
      </c>
      <c r="N27" s="139">
        <f t="shared" si="0"/>
        <v>99</v>
      </c>
      <c r="O27" s="139">
        <f t="shared" si="0"/>
        <v>96</v>
      </c>
    </row>
    <row r="28" s="132" customFormat="1" ht="15.75" customHeight="1" spans="1:15">
      <c r="A28" s="152" t="s">
        <v>462</v>
      </c>
      <c r="B28" s="153"/>
      <c r="C28" s="153"/>
      <c r="D28" s="153"/>
      <c r="E28" s="153"/>
      <c r="F28" s="153"/>
      <c r="G28" s="153"/>
      <c r="H28" s="153"/>
      <c r="I28" s="153"/>
      <c r="J28" s="153"/>
      <c r="K28" s="153"/>
      <c r="L28" s="153"/>
      <c r="M28" s="153"/>
      <c r="N28" s="153"/>
      <c r="O28" s="159"/>
    </row>
    <row r="29" s="132" customFormat="1" spans="1:15">
      <c r="A29" s="154"/>
      <c r="B29" s="155"/>
      <c r="C29" s="155"/>
      <c r="D29" s="155"/>
      <c r="E29" s="155"/>
      <c r="F29" s="155"/>
      <c r="G29" s="155"/>
      <c r="H29" s="155"/>
      <c r="I29" s="155"/>
      <c r="J29" s="155"/>
      <c r="K29" s="155"/>
      <c r="L29" s="155"/>
      <c r="M29" s="155"/>
      <c r="N29" s="155"/>
      <c r="O29" s="160"/>
    </row>
    <row r="30" s="132" customFormat="1" ht="16.5" customHeight="1" spans="1:15">
      <c r="A30" s="154"/>
      <c r="B30" s="155"/>
      <c r="C30" s="155"/>
      <c r="D30" s="155"/>
      <c r="E30" s="155"/>
      <c r="F30" s="155"/>
      <c r="G30" s="155"/>
      <c r="H30" s="155"/>
      <c r="I30" s="155"/>
      <c r="J30" s="155"/>
      <c r="K30" s="155"/>
      <c r="L30" s="155"/>
      <c r="M30" s="155"/>
      <c r="N30" s="155"/>
      <c r="O30" s="160"/>
    </row>
    <row r="31" s="132" customFormat="1" customHeight="1" spans="1:15">
      <c r="A31" s="156"/>
      <c r="B31" s="157"/>
      <c r="C31" s="157"/>
      <c r="D31" s="157"/>
      <c r="E31" s="157"/>
      <c r="F31" s="157"/>
      <c r="G31" s="157"/>
      <c r="H31" s="157"/>
      <c r="I31" s="157"/>
      <c r="J31" s="157"/>
      <c r="K31" s="157"/>
      <c r="L31" s="157"/>
      <c r="M31" s="157"/>
      <c r="N31" s="157"/>
      <c r="O31" s="161"/>
    </row>
    <row r="32" customFormat="1" ht="18.75" customHeight="1"/>
  </sheetData>
  <mergeCells count="2">
    <mergeCell ref="A1:O1"/>
    <mergeCell ref="A28:O31"/>
  </mergeCells>
  <pageMargins left="0.432638888888889" right="0.2" top="0.17" bottom="0.16" header="0.17" footer="0.16"/>
  <pageSetup paperSize="9" scale="98"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workbookViewId="0">
      <selection activeCell="E8" sqref="E8"/>
    </sheetView>
  </sheetViews>
  <sheetFormatPr defaultColWidth="9" defaultRowHeight="13.5"/>
  <cols>
    <col min="1" max="1" width="31.25" customWidth="1"/>
    <col min="2" max="15" width="7.875" customWidth="1"/>
  </cols>
  <sheetData>
    <row r="1" ht="27.75" customHeight="1" spans="1:15">
      <c r="A1" s="106" t="s">
        <v>463</v>
      </c>
      <c r="B1" s="106"/>
      <c r="C1" s="106"/>
      <c r="D1" s="106"/>
      <c r="E1" s="106"/>
      <c r="F1" s="106"/>
      <c r="G1" s="106"/>
      <c r="H1" s="106"/>
      <c r="I1" s="106"/>
      <c r="J1" s="106"/>
      <c r="K1" s="106"/>
      <c r="L1" s="106"/>
      <c r="M1" s="106"/>
      <c r="N1" s="106"/>
      <c r="O1" s="106"/>
    </row>
    <row r="2" ht="18" customHeight="1" spans="1:15">
      <c r="A2" s="107" t="s">
        <v>433</v>
      </c>
      <c r="B2" s="107" t="s">
        <v>464</v>
      </c>
      <c r="C2" s="107" t="s">
        <v>465</v>
      </c>
      <c r="D2" s="107" t="s">
        <v>466</v>
      </c>
      <c r="E2" s="107" t="s">
        <v>467</v>
      </c>
      <c r="F2" s="107" t="s">
        <v>468</v>
      </c>
      <c r="G2" s="107" t="s">
        <v>469</v>
      </c>
      <c r="H2" s="107" t="s">
        <v>470</v>
      </c>
      <c r="I2" s="107" t="s">
        <v>471</v>
      </c>
      <c r="J2" s="107" t="s">
        <v>472</v>
      </c>
      <c r="K2" s="107" t="s">
        <v>473</v>
      </c>
      <c r="L2" s="107" t="s">
        <v>474</v>
      </c>
      <c r="M2" s="107" t="s">
        <v>475</v>
      </c>
      <c r="N2" s="107" t="s">
        <v>476</v>
      </c>
      <c r="O2" s="125" t="s">
        <v>477</v>
      </c>
    </row>
    <row r="3" ht="51.95" customHeight="1" spans="1:18">
      <c r="A3" s="108" t="s">
        <v>478</v>
      </c>
      <c r="B3" s="109" t="s">
        <v>84</v>
      </c>
      <c r="C3" s="109" t="s">
        <v>84</v>
      </c>
      <c r="D3" s="109" t="s">
        <v>84</v>
      </c>
      <c r="E3" s="109" t="s">
        <v>84</v>
      </c>
      <c r="F3" s="109" t="s">
        <v>84</v>
      </c>
      <c r="G3" s="110" t="s">
        <v>479</v>
      </c>
      <c r="H3" s="110" t="s">
        <v>480</v>
      </c>
      <c r="I3" s="109" t="s">
        <v>84</v>
      </c>
      <c r="J3" s="109" t="s">
        <v>481</v>
      </c>
      <c r="K3" s="109" t="s">
        <v>84</v>
      </c>
      <c r="L3" s="109" t="s">
        <v>84</v>
      </c>
      <c r="M3" s="109" t="s">
        <v>84</v>
      </c>
      <c r="N3" s="109" t="s">
        <v>84</v>
      </c>
      <c r="O3" s="109" t="s">
        <v>84</v>
      </c>
      <c r="R3" s="1"/>
    </row>
    <row r="4" ht="32.25" customHeight="1" spans="1:18">
      <c r="A4" s="111" t="s">
        <v>482</v>
      </c>
      <c r="B4" s="112" t="s">
        <v>84</v>
      </c>
      <c r="C4" s="112" t="s">
        <v>84</v>
      </c>
      <c r="D4" s="112" t="s">
        <v>84</v>
      </c>
      <c r="E4" s="112" t="s">
        <v>84</v>
      </c>
      <c r="F4" s="112" t="s">
        <v>84</v>
      </c>
      <c r="G4" s="113" t="s">
        <v>483</v>
      </c>
      <c r="H4" s="112" t="s">
        <v>84</v>
      </c>
      <c r="I4" s="112" t="s">
        <v>84</v>
      </c>
      <c r="J4" s="112" t="s">
        <v>84</v>
      </c>
      <c r="K4" s="112" t="s">
        <v>84</v>
      </c>
      <c r="L4" s="112" t="s">
        <v>84</v>
      </c>
      <c r="M4" s="112" t="s">
        <v>84</v>
      </c>
      <c r="N4" s="112" t="s">
        <v>484</v>
      </c>
      <c r="O4" s="112" t="s">
        <v>84</v>
      </c>
      <c r="R4" s="1"/>
    </row>
    <row r="5" ht="68" customHeight="1" spans="1:18">
      <c r="A5" s="108" t="s">
        <v>485</v>
      </c>
      <c r="B5" s="109" t="s">
        <v>84</v>
      </c>
      <c r="C5" s="110" t="s">
        <v>486</v>
      </c>
      <c r="D5" s="109" t="s">
        <v>84</v>
      </c>
      <c r="E5" s="109" t="s">
        <v>481</v>
      </c>
      <c r="F5" s="110" t="s">
        <v>487</v>
      </c>
      <c r="G5" s="109" t="s">
        <v>84</v>
      </c>
      <c r="H5" s="109" t="s">
        <v>84</v>
      </c>
      <c r="I5" s="109" t="s">
        <v>84</v>
      </c>
      <c r="J5" s="109" t="s">
        <v>84</v>
      </c>
      <c r="K5" s="126" t="s">
        <v>488</v>
      </c>
      <c r="L5" s="109" t="s">
        <v>84</v>
      </c>
      <c r="M5" s="109" t="s">
        <v>84</v>
      </c>
      <c r="N5" s="127" t="s">
        <v>489</v>
      </c>
      <c r="O5" s="110" t="s">
        <v>490</v>
      </c>
      <c r="R5" s="1"/>
    </row>
    <row r="6" ht="51" customHeight="1" spans="1:18">
      <c r="A6" s="111" t="s">
        <v>491</v>
      </c>
      <c r="B6" s="112" t="s">
        <v>84</v>
      </c>
      <c r="C6" s="112" t="s">
        <v>84</v>
      </c>
      <c r="D6" s="112" t="s">
        <v>84</v>
      </c>
      <c r="E6" s="112" t="s">
        <v>481</v>
      </c>
      <c r="F6" s="112" t="s">
        <v>84</v>
      </c>
      <c r="G6" s="112" t="s">
        <v>84</v>
      </c>
      <c r="H6" s="112" t="s">
        <v>84</v>
      </c>
      <c r="I6" s="112" t="s">
        <v>84</v>
      </c>
      <c r="J6" s="112" t="s">
        <v>84</v>
      </c>
      <c r="K6" s="112" t="s">
        <v>84</v>
      </c>
      <c r="L6" s="112" t="s">
        <v>84</v>
      </c>
      <c r="M6" s="112" t="s">
        <v>84</v>
      </c>
      <c r="N6" s="112" t="s">
        <v>84</v>
      </c>
      <c r="O6" s="112" t="s">
        <v>84</v>
      </c>
      <c r="R6" s="1"/>
    </row>
    <row r="7" ht="132" customHeight="1" spans="1:19">
      <c r="A7" s="114" t="s">
        <v>492</v>
      </c>
      <c r="B7" s="115" t="s">
        <v>493</v>
      </c>
      <c r="C7" s="109" t="s">
        <v>84</v>
      </c>
      <c r="D7" s="109" t="s">
        <v>84</v>
      </c>
      <c r="E7" s="109" t="s">
        <v>84</v>
      </c>
      <c r="F7" s="110" t="s">
        <v>494</v>
      </c>
      <c r="G7" s="109" t="s">
        <v>84</v>
      </c>
      <c r="H7" s="109" t="s">
        <v>84</v>
      </c>
      <c r="I7" s="109" t="s">
        <v>84</v>
      </c>
      <c r="J7" s="128" t="s">
        <v>495</v>
      </c>
      <c r="K7" s="109" t="s">
        <v>481</v>
      </c>
      <c r="L7" s="109" t="s">
        <v>84</v>
      </c>
      <c r="M7" s="109" t="s">
        <v>84</v>
      </c>
      <c r="N7" s="109" t="s">
        <v>484</v>
      </c>
      <c r="O7" s="109" t="s">
        <v>84</v>
      </c>
      <c r="S7" s="1"/>
    </row>
    <row r="8" ht="45" customHeight="1" spans="1:15">
      <c r="A8" s="111" t="s">
        <v>496</v>
      </c>
      <c r="B8" s="112" t="s">
        <v>84</v>
      </c>
      <c r="C8" s="116" t="s">
        <v>497</v>
      </c>
      <c r="D8" s="112" t="s">
        <v>84</v>
      </c>
      <c r="E8" s="112" t="s">
        <v>84</v>
      </c>
      <c r="F8" s="112" t="s">
        <v>84</v>
      </c>
      <c r="G8" s="117" t="s">
        <v>498</v>
      </c>
      <c r="H8" s="112" t="s">
        <v>84</v>
      </c>
      <c r="I8" s="112" t="s">
        <v>84</v>
      </c>
      <c r="J8" s="117" t="s">
        <v>499</v>
      </c>
      <c r="K8" s="112" t="s">
        <v>84</v>
      </c>
      <c r="L8" s="112" t="s">
        <v>84</v>
      </c>
      <c r="M8" s="112" t="s">
        <v>84</v>
      </c>
      <c r="N8" s="112" t="s">
        <v>84</v>
      </c>
      <c r="O8" s="112" t="s">
        <v>84</v>
      </c>
    </row>
    <row r="9" ht="22" customHeight="1" spans="1:15">
      <c r="A9" s="118" t="s">
        <v>460</v>
      </c>
      <c r="B9" s="118">
        <v>29.5</v>
      </c>
      <c r="C9" s="118">
        <v>26</v>
      </c>
      <c r="D9" s="118">
        <v>30</v>
      </c>
      <c r="E9" s="118">
        <v>28</v>
      </c>
      <c r="F9" s="118">
        <v>26</v>
      </c>
      <c r="G9" s="118">
        <v>27.5</v>
      </c>
      <c r="H9" s="118">
        <v>29</v>
      </c>
      <c r="I9" s="118">
        <v>30</v>
      </c>
      <c r="J9" s="118">
        <v>22</v>
      </c>
      <c r="K9" s="118">
        <v>27</v>
      </c>
      <c r="L9" s="118">
        <v>30</v>
      </c>
      <c r="M9" s="118">
        <v>30</v>
      </c>
      <c r="N9" s="118">
        <v>27</v>
      </c>
      <c r="O9" s="118">
        <v>29</v>
      </c>
    </row>
    <row r="10" ht="25.5" customHeight="1" spans="1:15">
      <c r="A10" s="119" t="s">
        <v>500</v>
      </c>
      <c r="B10" s="120"/>
      <c r="C10" s="120"/>
      <c r="D10" s="120"/>
      <c r="E10" s="120"/>
      <c r="F10" s="120"/>
      <c r="G10" s="120"/>
      <c r="H10" s="120"/>
      <c r="I10" s="120"/>
      <c r="J10" s="120"/>
      <c r="K10" s="120"/>
      <c r="L10" s="120"/>
      <c r="M10" s="120"/>
      <c r="N10" s="120"/>
      <c r="O10" s="129"/>
    </row>
    <row r="11" ht="21" customHeight="1" spans="1:15">
      <c r="A11" s="121"/>
      <c r="B11" s="122"/>
      <c r="C11" s="122"/>
      <c r="D11" s="122"/>
      <c r="E11" s="122"/>
      <c r="F11" s="122"/>
      <c r="G11" s="122"/>
      <c r="H11" s="122"/>
      <c r="I11" s="122"/>
      <c r="J11" s="122"/>
      <c r="K11" s="122"/>
      <c r="L11" s="122"/>
      <c r="M11" s="122"/>
      <c r="N11" s="122"/>
      <c r="O11" s="130"/>
    </row>
    <row r="12" customFormat="1" ht="12" customHeight="1" spans="1:15">
      <c r="A12" s="123"/>
      <c r="B12" s="124"/>
      <c r="C12" s="124"/>
      <c r="D12" s="124"/>
      <c r="E12" s="124"/>
      <c r="F12" s="124"/>
      <c r="G12" s="124"/>
      <c r="H12" s="124"/>
      <c r="I12" s="124"/>
      <c r="J12" s="124"/>
      <c r="K12" s="124"/>
      <c r="L12" s="124"/>
      <c r="M12" s="124"/>
      <c r="N12" s="124"/>
      <c r="O12" s="131"/>
    </row>
    <row r="13" customFormat="1"/>
    <row r="14" customFormat="1"/>
    <row r="15" customFormat="1"/>
    <row r="16" customFormat="1"/>
    <row r="17" customFormat="1"/>
    <row r="18" customFormat="1"/>
    <row r="19" customFormat="1"/>
    <row r="20" customFormat="1"/>
    <row r="21" customFormat="1"/>
    <row r="22" customFormat="1"/>
    <row r="23" customFormat="1"/>
    <row r="24" customFormat="1"/>
    <row r="25" customFormat="1"/>
    <row r="26" customFormat="1"/>
    <row r="27" customFormat="1"/>
    <row r="28" customFormat="1"/>
    <row r="29" customFormat="1" ht="27.95" customHeight="1"/>
  </sheetData>
  <mergeCells count="2">
    <mergeCell ref="A1:O1"/>
    <mergeCell ref="A10:O12"/>
  </mergeCells>
  <pageMargins left="0.511805555555556" right="0.275" top="0.708333333333333" bottom="0.38" header="0.472222222222222" footer="0.31496062992126"/>
  <pageSetup paperSize="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view="pageBreakPreview" zoomScale="90" zoomScaleNormal="90" workbookViewId="0">
      <selection activeCell="J3" sqref="J3"/>
    </sheetView>
  </sheetViews>
  <sheetFormatPr defaultColWidth="9" defaultRowHeight="13.5"/>
  <cols>
    <col min="1" max="1" width="11.5" style="80" customWidth="1"/>
    <col min="2" max="2" width="9.25833333333333" style="80" customWidth="1"/>
    <col min="3" max="3" width="8.89166666666667" style="80" customWidth="1"/>
    <col min="4" max="4" width="9.75" style="80" customWidth="1"/>
    <col min="5" max="16" width="7.91666666666667" style="80" customWidth="1"/>
    <col min="17" max="17" width="11.3916666666667" style="80" customWidth="1"/>
    <col min="18" max="18" width="8.60833333333333" style="81" customWidth="1"/>
  </cols>
  <sheetData>
    <row r="1" ht="38" customHeight="1" spans="1:18">
      <c r="A1" s="82" t="s">
        <v>501</v>
      </c>
      <c r="B1" s="82"/>
      <c r="C1" s="82"/>
      <c r="D1" s="82"/>
      <c r="E1" s="82"/>
      <c r="F1" s="82"/>
      <c r="G1" s="82"/>
      <c r="H1" s="82"/>
      <c r="I1" s="93"/>
      <c r="J1" s="82"/>
      <c r="K1" s="82"/>
      <c r="L1" s="82"/>
      <c r="M1" s="82"/>
      <c r="N1" s="82"/>
      <c r="O1" s="82"/>
      <c r="P1" s="82"/>
      <c r="Q1" s="82"/>
      <c r="R1" s="97"/>
    </row>
    <row r="2" ht="42" customHeight="1" spans="1:18">
      <c r="A2" s="83" t="s">
        <v>2</v>
      </c>
      <c r="B2" s="84" t="s">
        <v>502</v>
      </c>
      <c r="C2" s="84" t="s">
        <v>503</v>
      </c>
      <c r="D2" s="84" t="s">
        <v>504</v>
      </c>
      <c r="E2" s="74" t="s">
        <v>505</v>
      </c>
      <c r="F2" s="74" t="s">
        <v>506</v>
      </c>
      <c r="G2" s="74" t="s">
        <v>507</v>
      </c>
      <c r="H2" s="74" t="s">
        <v>508</v>
      </c>
      <c r="I2" s="74" t="s">
        <v>509</v>
      </c>
      <c r="J2" s="74" t="s">
        <v>510</v>
      </c>
      <c r="K2" s="74" t="s">
        <v>511</v>
      </c>
      <c r="L2" s="74" t="s">
        <v>73</v>
      </c>
      <c r="M2" s="74" t="s">
        <v>512</v>
      </c>
      <c r="N2" s="74" t="s">
        <v>513</v>
      </c>
      <c r="O2" s="74" t="s">
        <v>514</v>
      </c>
      <c r="P2" s="94" t="s">
        <v>515</v>
      </c>
      <c r="Q2" s="98" t="s">
        <v>516</v>
      </c>
      <c r="R2" s="99" t="s">
        <v>517</v>
      </c>
    </row>
    <row r="3" ht="29.5" customHeight="1" spans="1:18">
      <c r="A3" s="85" t="s">
        <v>22</v>
      </c>
      <c r="B3" s="86">
        <v>90</v>
      </c>
      <c r="C3" s="86">
        <v>90</v>
      </c>
      <c r="D3" s="86">
        <v>100</v>
      </c>
      <c r="E3" s="86">
        <v>100</v>
      </c>
      <c r="F3" s="86">
        <v>90</v>
      </c>
      <c r="G3" s="86">
        <v>100</v>
      </c>
      <c r="H3" s="86">
        <v>40</v>
      </c>
      <c r="I3" s="86">
        <v>100</v>
      </c>
      <c r="J3" s="86">
        <v>90</v>
      </c>
      <c r="K3" s="86">
        <v>100</v>
      </c>
      <c r="L3" s="86">
        <v>90</v>
      </c>
      <c r="M3" s="86">
        <v>100</v>
      </c>
      <c r="N3" s="86">
        <v>80</v>
      </c>
      <c r="O3" s="86">
        <v>90</v>
      </c>
      <c r="P3" s="86">
        <f t="shared" ref="P3:P16" si="0">SUM(B3:O3)</f>
        <v>1260</v>
      </c>
      <c r="Q3" s="100">
        <f t="shared" ref="Q3:Q16" si="1">P3/14</f>
        <v>90</v>
      </c>
      <c r="R3" s="101">
        <v>10</v>
      </c>
    </row>
    <row r="4" ht="29.5" customHeight="1" spans="1:18">
      <c r="A4" s="74" t="s">
        <v>21</v>
      </c>
      <c r="B4" s="87">
        <v>90</v>
      </c>
      <c r="C4" s="87">
        <v>100</v>
      </c>
      <c r="D4" s="87">
        <v>90</v>
      </c>
      <c r="E4" s="87">
        <v>80</v>
      </c>
      <c r="F4" s="87">
        <v>70</v>
      </c>
      <c r="G4" s="87">
        <v>90</v>
      </c>
      <c r="H4" s="87">
        <v>100</v>
      </c>
      <c r="I4" s="87">
        <v>80</v>
      </c>
      <c r="J4" s="87">
        <v>30</v>
      </c>
      <c r="K4" s="87">
        <v>100</v>
      </c>
      <c r="L4" s="87">
        <v>65</v>
      </c>
      <c r="M4" s="87">
        <v>80</v>
      </c>
      <c r="N4" s="87">
        <v>90</v>
      </c>
      <c r="O4" s="87">
        <v>100</v>
      </c>
      <c r="P4" s="87">
        <f t="shared" si="0"/>
        <v>1165</v>
      </c>
      <c r="Q4" s="102">
        <f t="shared" si="1"/>
        <v>83.2142857142857</v>
      </c>
      <c r="R4" s="87">
        <v>10</v>
      </c>
    </row>
    <row r="5" ht="29.5" customHeight="1" spans="1:18">
      <c r="A5" s="85" t="s">
        <v>30</v>
      </c>
      <c r="B5" s="86">
        <v>100</v>
      </c>
      <c r="C5" s="86">
        <v>60</v>
      </c>
      <c r="D5" s="86">
        <v>90</v>
      </c>
      <c r="E5" s="86">
        <v>100</v>
      </c>
      <c r="F5" s="86">
        <v>90</v>
      </c>
      <c r="G5" s="86">
        <v>80</v>
      </c>
      <c r="H5" s="86">
        <v>50</v>
      </c>
      <c r="I5" s="86">
        <v>70</v>
      </c>
      <c r="J5" s="86">
        <v>90</v>
      </c>
      <c r="K5" s="86">
        <v>90</v>
      </c>
      <c r="L5" s="86">
        <v>95</v>
      </c>
      <c r="M5" s="86">
        <v>100</v>
      </c>
      <c r="N5" s="86">
        <v>50</v>
      </c>
      <c r="O5" s="86">
        <v>100</v>
      </c>
      <c r="P5" s="86">
        <f t="shared" si="0"/>
        <v>1165</v>
      </c>
      <c r="Q5" s="100">
        <f t="shared" si="1"/>
        <v>83.2142857142857</v>
      </c>
      <c r="R5" s="101">
        <v>10</v>
      </c>
    </row>
    <row r="6" ht="29.5" customHeight="1" spans="1:18">
      <c r="A6" s="75" t="s">
        <v>28</v>
      </c>
      <c r="B6" s="88">
        <v>90</v>
      </c>
      <c r="C6" s="88">
        <v>90</v>
      </c>
      <c r="D6" s="88">
        <v>70</v>
      </c>
      <c r="E6" s="88">
        <v>100</v>
      </c>
      <c r="F6" s="88">
        <v>90</v>
      </c>
      <c r="G6" s="88">
        <v>90</v>
      </c>
      <c r="H6" s="88">
        <v>100</v>
      </c>
      <c r="I6" s="88">
        <v>70</v>
      </c>
      <c r="J6" s="88">
        <v>80</v>
      </c>
      <c r="K6" s="88">
        <v>100</v>
      </c>
      <c r="L6" s="88">
        <v>30</v>
      </c>
      <c r="M6" s="88">
        <v>100</v>
      </c>
      <c r="N6" s="88">
        <v>50</v>
      </c>
      <c r="O6" s="88">
        <v>100</v>
      </c>
      <c r="P6" s="88">
        <f t="shared" si="0"/>
        <v>1160</v>
      </c>
      <c r="Q6" s="102">
        <f t="shared" si="1"/>
        <v>82.8571428571429</v>
      </c>
      <c r="R6" s="87">
        <v>10</v>
      </c>
    </row>
    <row r="7" ht="29.5" customHeight="1" spans="1:18">
      <c r="A7" s="85" t="s">
        <v>19</v>
      </c>
      <c r="B7" s="86">
        <v>70</v>
      </c>
      <c r="C7" s="86">
        <v>100</v>
      </c>
      <c r="D7" s="86">
        <v>90</v>
      </c>
      <c r="E7" s="86">
        <v>100</v>
      </c>
      <c r="F7" s="86">
        <v>90</v>
      </c>
      <c r="G7" s="86">
        <v>100</v>
      </c>
      <c r="H7" s="86">
        <v>100</v>
      </c>
      <c r="I7" s="86">
        <v>100</v>
      </c>
      <c r="J7" s="86">
        <v>100</v>
      </c>
      <c r="K7" s="86">
        <v>80</v>
      </c>
      <c r="L7" s="86">
        <v>85</v>
      </c>
      <c r="M7" s="86">
        <v>100</v>
      </c>
      <c r="N7" s="86">
        <v>80</v>
      </c>
      <c r="O7" s="86">
        <v>100</v>
      </c>
      <c r="P7" s="86">
        <f t="shared" si="0"/>
        <v>1295</v>
      </c>
      <c r="Q7" s="103">
        <f t="shared" si="1"/>
        <v>92.5</v>
      </c>
      <c r="R7" s="101">
        <v>10</v>
      </c>
    </row>
    <row r="8" ht="29.5" customHeight="1" spans="1:18">
      <c r="A8" s="74" t="s">
        <v>18</v>
      </c>
      <c r="B8" s="87">
        <v>70</v>
      </c>
      <c r="C8" s="87">
        <v>70</v>
      </c>
      <c r="D8" s="87">
        <v>100</v>
      </c>
      <c r="E8" s="87">
        <v>90</v>
      </c>
      <c r="F8" s="87">
        <v>80</v>
      </c>
      <c r="G8" s="87">
        <v>100</v>
      </c>
      <c r="H8" s="87">
        <v>100</v>
      </c>
      <c r="I8" s="87">
        <v>80</v>
      </c>
      <c r="J8" s="87">
        <v>100</v>
      </c>
      <c r="K8" s="87">
        <v>80</v>
      </c>
      <c r="L8" s="95">
        <v>85</v>
      </c>
      <c r="M8" s="87">
        <v>80</v>
      </c>
      <c r="N8" s="87">
        <v>80</v>
      </c>
      <c r="O8" s="87">
        <v>100</v>
      </c>
      <c r="P8" s="87">
        <f t="shared" si="0"/>
        <v>1215</v>
      </c>
      <c r="Q8" s="102">
        <f t="shared" si="1"/>
        <v>86.7857142857143</v>
      </c>
      <c r="R8" s="87">
        <v>10</v>
      </c>
    </row>
    <row r="9" ht="29.5" customHeight="1" spans="1:18">
      <c r="A9" s="85" t="s">
        <v>26</v>
      </c>
      <c r="B9" s="86">
        <v>60</v>
      </c>
      <c r="C9" s="86">
        <v>50</v>
      </c>
      <c r="D9" s="86">
        <v>70</v>
      </c>
      <c r="E9" s="86">
        <v>90</v>
      </c>
      <c r="F9" s="86">
        <v>70</v>
      </c>
      <c r="G9" s="86">
        <v>60</v>
      </c>
      <c r="H9" s="86">
        <v>40</v>
      </c>
      <c r="I9" s="86">
        <v>40</v>
      </c>
      <c r="J9" s="86">
        <v>80</v>
      </c>
      <c r="K9" s="86">
        <v>80</v>
      </c>
      <c r="L9" s="86">
        <v>80</v>
      </c>
      <c r="M9" s="86">
        <v>90</v>
      </c>
      <c r="N9" s="86">
        <v>90</v>
      </c>
      <c r="O9" s="86">
        <v>100</v>
      </c>
      <c r="P9" s="86">
        <f t="shared" si="0"/>
        <v>1000</v>
      </c>
      <c r="Q9" s="100">
        <f t="shared" si="1"/>
        <v>71.4285714285714</v>
      </c>
      <c r="R9" s="101">
        <v>5.5</v>
      </c>
    </row>
    <row r="10" ht="29.5" customHeight="1" spans="1:18">
      <c r="A10" s="74" t="s">
        <v>17</v>
      </c>
      <c r="B10" s="87">
        <v>80</v>
      </c>
      <c r="C10" s="87">
        <v>100</v>
      </c>
      <c r="D10" s="87">
        <v>100</v>
      </c>
      <c r="E10" s="87">
        <v>80</v>
      </c>
      <c r="F10" s="87">
        <v>100</v>
      </c>
      <c r="G10" s="87">
        <v>100</v>
      </c>
      <c r="H10" s="87">
        <v>70</v>
      </c>
      <c r="I10" s="87">
        <v>90</v>
      </c>
      <c r="J10" s="87">
        <v>60</v>
      </c>
      <c r="K10" s="87">
        <v>100</v>
      </c>
      <c r="L10" s="87">
        <v>90</v>
      </c>
      <c r="M10" s="87">
        <v>100</v>
      </c>
      <c r="N10" s="87">
        <v>80</v>
      </c>
      <c r="O10" s="87">
        <v>100</v>
      </c>
      <c r="P10" s="87">
        <f t="shared" si="0"/>
        <v>1250</v>
      </c>
      <c r="Q10" s="102">
        <f t="shared" si="1"/>
        <v>89.2857142857143</v>
      </c>
      <c r="R10" s="87">
        <v>10</v>
      </c>
    </row>
    <row r="11" ht="29.5" customHeight="1" spans="1:18">
      <c r="A11" s="85" t="s">
        <v>25</v>
      </c>
      <c r="B11" s="86">
        <v>100</v>
      </c>
      <c r="C11" s="86">
        <v>100</v>
      </c>
      <c r="D11" s="86">
        <v>80</v>
      </c>
      <c r="E11" s="86">
        <v>90</v>
      </c>
      <c r="F11" s="86">
        <v>80</v>
      </c>
      <c r="G11" s="86">
        <v>100</v>
      </c>
      <c r="H11" s="86">
        <v>70</v>
      </c>
      <c r="I11" s="86">
        <v>60</v>
      </c>
      <c r="J11" s="86">
        <v>60</v>
      </c>
      <c r="K11" s="86">
        <v>100</v>
      </c>
      <c r="L11" s="86">
        <v>90</v>
      </c>
      <c r="M11" s="86">
        <v>90</v>
      </c>
      <c r="N11" s="86">
        <v>90</v>
      </c>
      <c r="O11" s="86">
        <v>100</v>
      </c>
      <c r="P11" s="86">
        <f t="shared" si="0"/>
        <v>1210</v>
      </c>
      <c r="Q11" s="100">
        <f t="shared" si="1"/>
        <v>86.4285714285714</v>
      </c>
      <c r="R11" s="101">
        <v>10</v>
      </c>
    </row>
    <row r="12" ht="29.5" customHeight="1" spans="1:18">
      <c r="A12" s="74" t="s">
        <v>29</v>
      </c>
      <c r="B12" s="87">
        <v>50</v>
      </c>
      <c r="C12" s="87">
        <v>90</v>
      </c>
      <c r="D12" s="87">
        <v>70</v>
      </c>
      <c r="E12" s="87">
        <v>70</v>
      </c>
      <c r="F12" s="87">
        <v>90</v>
      </c>
      <c r="G12" s="87">
        <v>100</v>
      </c>
      <c r="H12" s="87">
        <v>100</v>
      </c>
      <c r="I12" s="87">
        <v>100</v>
      </c>
      <c r="J12" s="87">
        <v>60</v>
      </c>
      <c r="K12" s="87">
        <v>100</v>
      </c>
      <c r="L12" s="87">
        <v>90</v>
      </c>
      <c r="M12" s="87">
        <v>100</v>
      </c>
      <c r="N12" s="87">
        <v>80</v>
      </c>
      <c r="O12" s="87">
        <v>100</v>
      </c>
      <c r="P12" s="87">
        <f t="shared" si="0"/>
        <v>1200</v>
      </c>
      <c r="Q12" s="102">
        <f t="shared" si="1"/>
        <v>85.7142857142857</v>
      </c>
      <c r="R12" s="87">
        <v>10</v>
      </c>
    </row>
    <row r="13" ht="29.5" customHeight="1" spans="1:18">
      <c r="A13" s="85" t="s">
        <v>20</v>
      </c>
      <c r="B13" s="86">
        <v>50</v>
      </c>
      <c r="C13" s="86">
        <v>70</v>
      </c>
      <c r="D13" s="86">
        <v>90</v>
      </c>
      <c r="E13" s="86">
        <v>100</v>
      </c>
      <c r="F13" s="86">
        <v>90</v>
      </c>
      <c r="G13" s="86">
        <v>90</v>
      </c>
      <c r="H13" s="86">
        <v>70</v>
      </c>
      <c r="I13" s="86">
        <v>70</v>
      </c>
      <c r="J13" s="86">
        <v>50</v>
      </c>
      <c r="K13" s="86">
        <v>80</v>
      </c>
      <c r="L13" s="86">
        <v>80</v>
      </c>
      <c r="M13" s="86">
        <v>100</v>
      </c>
      <c r="N13" s="86">
        <v>90</v>
      </c>
      <c r="O13" s="86">
        <v>90</v>
      </c>
      <c r="P13" s="86">
        <f t="shared" si="0"/>
        <v>1120</v>
      </c>
      <c r="Q13" s="100">
        <f t="shared" si="1"/>
        <v>80</v>
      </c>
      <c r="R13" s="101">
        <v>10</v>
      </c>
    </row>
    <row r="14" ht="29.5" customHeight="1" spans="1:18">
      <c r="A14" s="74" t="s">
        <v>27</v>
      </c>
      <c r="B14" s="87">
        <v>100</v>
      </c>
      <c r="C14" s="87">
        <v>100</v>
      </c>
      <c r="D14" s="87">
        <v>60</v>
      </c>
      <c r="E14" s="87">
        <v>90</v>
      </c>
      <c r="F14" s="87">
        <v>80</v>
      </c>
      <c r="G14" s="87">
        <v>60</v>
      </c>
      <c r="H14" s="87">
        <v>90</v>
      </c>
      <c r="I14" s="87">
        <v>60</v>
      </c>
      <c r="J14" s="87">
        <v>90</v>
      </c>
      <c r="K14" s="87">
        <v>40</v>
      </c>
      <c r="L14" s="87">
        <v>100</v>
      </c>
      <c r="M14" s="87">
        <v>100</v>
      </c>
      <c r="N14" s="87">
        <v>80</v>
      </c>
      <c r="O14" s="87">
        <v>100</v>
      </c>
      <c r="P14" s="88">
        <f t="shared" si="0"/>
        <v>1150</v>
      </c>
      <c r="Q14" s="104">
        <f t="shared" si="1"/>
        <v>82.1428571428571</v>
      </c>
      <c r="R14" s="87">
        <v>10</v>
      </c>
    </row>
    <row r="15" ht="29.5" customHeight="1" spans="1:18">
      <c r="A15" s="85" t="s">
        <v>24</v>
      </c>
      <c r="B15" s="86">
        <v>70</v>
      </c>
      <c r="C15" s="86">
        <v>90</v>
      </c>
      <c r="D15" s="86">
        <v>90</v>
      </c>
      <c r="E15" s="86">
        <v>90</v>
      </c>
      <c r="F15" s="86">
        <v>70</v>
      </c>
      <c r="G15" s="86">
        <v>90</v>
      </c>
      <c r="H15" s="86">
        <v>80</v>
      </c>
      <c r="I15" s="86">
        <v>60</v>
      </c>
      <c r="J15" s="86">
        <v>40</v>
      </c>
      <c r="K15" s="86">
        <v>100</v>
      </c>
      <c r="L15" s="86">
        <v>85</v>
      </c>
      <c r="M15" s="86">
        <v>100</v>
      </c>
      <c r="N15" s="86">
        <v>70</v>
      </c>
      <c r="O15" s="86">
        <v>90</v>
      </c>
      <c r="P15" s="86">
        <f t="shared" si="0"/>
        <v>1125</v>
      </c>
      <c r="Q15" s="100">
        <f t="shared" si="1"/>
        <v>80.3571428571429</v>
      </c>
      <c r="R15" s="101">
        <v>10</v>
      </c>
    </row>
    <row r="16" ht="29.5" customHeight="1" spans="1:18">
      <c r="A16" s="75" t="s">
        <v>23</v>
      </c>
      <c r="B16" s="88">
        <v>80</v>
      </c>
      <c r="C16" s="88">
        <v>90</v>
      </c>
      <c r="D16" s="88">
        <v>100</v>
      </c>
      <c r="E16" s="88">
        <v>100</v>
      </c>
      <c r="F16" s="88">
        <v>90</v>
      </c>
      <c r="G16" s="88">
        <v>80</v>
      </c>
      <c r="H16" s="88">
        <v>30</v>
      </c>
      <c r="I16" s="88">
        <v>40</v>
      </c>
      <c r="J16" s="88">
        <v>70</v>
      </c>
      <c r="K16" s="88">
        <v>100</v>
      </c>
      <c r="L16" s="88">
        <v>70</v>
      </c>
      <c r="M16" s="88">
        <v>100</v>
      </c>
      <c r="N16" s="88">
        <v>90</v>
      </c>
      <c r="O16" s="88">
        <v>90</v>
      </c>
      <c r="P16" s="88">
        <f t="shared" si="0"/>
        <v>1130</v>
      </c>
      <c r="Q16" s="104">
        <f t="shared" si="1"/>
        <v>80.7142857142857</v>
      </c>
      <c r="R16" s="87">
        <v>10</v>
      </c>
    </row>
    <row r="17" ht="29.5" customHeight="1" spans="1:18">
      <c r="A17" s="89" t="s">
        <v>518</v>
      </c>
      <c r="B17" s="90">
        <f t="shared" ref="B17:Q17" si="2">AVERAGE(B3:B16)</f>
        <v>78.5714285714286</v>
      </c>
      <c r="C17" s="90">
        <f t="shared" si="2"/>
        <v>85.7142857142857</v>
      </c>
      <c r="D17" s="90">
        <f t="shared" si="2"/>
        <v>85.7142857142857</v>
      </c>
      <c r="E17" s="90">
        <f t="shared" si="2"/>
        <v>91.4285714285714</v>
      </c>
      <c r="F17" s="90">
        <f t="shared" si="2"/>
        <v>84.2857142857143</v>
      </c>
      <c r="G17" s="90">
        <f t="shared" si="2"/>
        <v>88.5714285714286</v>
      </c>
      <c r="H17" s="90">
        <f t="shared" si="2"/>
        <v>74.2857142857143</v>
      </c>
      <c r="I17" s="90">
        <f t="shared" si="2"/>
        <v>72.8571428571429</v>
      </c>
      <c r="J17" s="90">
        <f t="shared" si="2"/>
        <v>71.4285714285714</v>
      </c>
      <c r="K17" s="90">
        <f t="shared" si="2"/>
        <v>89.2857142857143</v>
      </c>
      <c r="L17" s="90">
        <f t="shared" si="2"/>
        <v>81.0714285714286</v>
      </c>
      <c r="M17" s="90">
        <f t="shared" si="2"/>
        <v>95.7142857142857</v>
      </c>
      <c r="N17" s="90">
        <f t="shared" si="2"/>
        <v>78.5714285714286</v>
      </c>
      <c r="O17" s="90">
        <f t="shared" si="2"/>
        <v>97.1428571428571</v>
      </c>
      <c r="P17" s="90">
        <f t="shared" si="2"/>
        <v>1174.64285714286</v>
      </c>
      <c r="Q17" s="90">
        <f t="shared" si="2"/>
        <v>83.9030612244898</v>
      </c>
      <c r="R17" s="90"/>
    </row>
    <row r="18" ht="29.5" customHeight="1" spans="1:18">
      <c r="A18" s="91" t="s">
        <v>519</v>
      </c>
      <c r="B18" s="92"/>
      <c r="C18" s="92"/>
      <c r="D18" s="92"/>
      <c r="E18" s="92"/>
      <c r="F18" s="92"/>
      <c r="G18" s="92"/>
      <c r="H18" s="92"/>
      <c r="I18" s="96"/>
      <c r="J18" s="92"/>
      <c r="K18" s="92"/>
      <c r="L18" s="92"/>
      <c r="M18" s="92"/>
      <c r="N18" s="92"/>
      <c r="O18" s="92"/>
      <c r="P18" s="92"/>
      <c r="Q18" s="92"/>
      <c r="R18" s="105"/>
    </row>
  </sheetData>
  <mergeCells count="2">
    <mergeCell ref="A1:R1"/>
    <mergeCell ref="A18:R18"/>
  </mergeCells>
  <pageMargins left="0.393055555555556" right="0.314583333333333" top="0.432638888888889" bottom="0.275" header="0.236111111111111" footer="0.0784722222222222"/>
  <pageSetup paperSize="9" scale="92"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M13" sqref="M13"/>
    </sheetView>
  </sheetViews>
  <sheetFormatPr defaultColWidth="9" defaultRowHeight="24.95" customHeight="1"/>
  <cols>
    <col min="1" max="1" width="12.25" customWidth="1"/>
    <col min="2" max="3" width="16.25" customWidth="1"/>
    <col min="4" max="4" width="17.375" customWidth="1"/>
    <col min="5" max="5" width="18.25" customWidth="1"/>
    <col min="6" max="6" width="18.25" style="59" customWidth="1"/>
    <col min="7" max="8" width="11.625" hidden="1" customWidth="1"/>
    <col min="9" max="9" width="17.875" style="35" customWidth="1"/>
    <col min="10" max="10" width="15.625" style="35" customWidth="1"/>
  </cols>
  <sheetData>
    <row r="1" ht="35" customHeight="1" spans="1:10">
      <c r="A1" s="60" t="s">
        <v>520</v>
      </c>
      <c r="B1" s="60"/>
      <c r="C1" s="60"/>
      <c r="D1" s="60"/>
      <c r="E1" s="60"/>
      <c r="F1" s="61"/>
      <c r="G1" s="62"/>
      <c r="H1" s="62"/>
      <c r="I1" s="76"/>
      <c r="J1" s="76"/>
    </row>
    <row r="2" ht="29.25" customHeight="1" spans="1:10">
      <c r="A2" s="63" t="s">
        <v>521</v>
      </c>
      <c r="B2" s="64" t="s">
        <v>522</v>
      </c>
      <c r="C2" s="64"/>
      <c r="D2" s="65" t="s">
        <v>523</v>
      </c>
      <c r="E2" s="66"/>
      <c r="F2" s="66"/>
      <c r="G2" s="66"/>
      <c r="H2" s="66"/>
      <c r="I2" s="77"/>
      <c r="J2" s="78" t="s">
        <v>524</v>
      </c>
    </row>
    <row r="3" ht="40" customHeight="1" spans="1:10">
      <c r="A3" s="67"/>
      <c r="B3" s="64" t="s">
        <v>525</v>
      </c>
      <c r="C3" s="64" t="s">
        <v>526</v>
      </c>
      <c r="D3" s="64" t="s">
        <v>527</v>
      </c>
      <c r="E3" s="64" t="s">
        <v>528</v>
      </c>
      <c r="F3" s="68" t="s">
        <v>529</v>
      </c>
      <c r="G3" s="69" t="s">
        <v>530</v>
      </c>
      <c r="H3" s="69" t="s">
        <v>531</v>
      </c>
      <c r="I3" s="78" t="s">
        <v>532</v>
      </c>
      <c r="J3" s="78"/>
    </row>
    <row r="4" ht="27" customHeight="1" spans="1:10">
      <c r="A4" s="70" t="s">
        <v>22</v>
      </c>
      <c r="B4" s="71">
        <v>0.9</v>
      </c>
      <c r="C4" s="72">
        <v>20</v>
      </c>
      <c r="D4" s="71">
        <v>0.85</v>
      </c>
      <c r="E4" s="72">
        <v>20</v>
      </c>
      <c r="F4" s="71">
        <v>0.9</v>
      </c>
      <c r="G4" s="73"/>
      <c r="H4" s="73"/>
      <c r="I4" s="72">
        <v>10</v>
      </c>
      <c r="J4" s="79">
        <v>50</v>
      </c>
    </row>
    <row r="5" ht="27" customHeight="1" spans="1:10">
      <c r="A5" s="74" t="s">
        <v>21</v>
      </c>
      <c r="B5" s="68">
        <v>0.8</v>
      </c>
      <c r="C5" s="64">
        <v>20</v>
      </c>
      <c r="D5" s="68">
        <v>0.8</v>
      </c>
      <c r="E5" s="64">
        <v>20</v>
      </c>
      <c r="F5" s="68">
        <v>0.9</v>
      </c>
      <c r="G5" s="69"/>
      <c r="H5" s="69"/>
      <c r="I5" s="64">
        <v>10</v>
      </c>
      <c r="J5" s="78">
        <v>50</v>
      </c>
    </row>
    <row r="6" ht="27" customHeight="1" spans="1:10">
      <c r="A6" s="70" t="s">
        <v>30</v>
      </c>
      <c r="B6" s="71">
        <v>0.85</v>
      </c>
      <c r="C6" s="72">
        <v>20</v>
      </c>
      <c r="D6" s="71">
        <v>0.8</v>
      </c>
      <c r="E6" s="72">
        <v>20</v>
      </c>
      <c r="F6" s="71">
        <v>0.95</v>
      </c>
      <c r="G6" s="73"/>
      <c r="H6" s="73"/>
      <c r="I6" s="72">
        <v>10</v>
      </c>
      <c r="J6" s="79">
        <v>50</v>
      </c>
    </row>
    <row r="7" ht="27" customHeight="1" spans="1:10">
      <c r="A7" s="75" t="s">
        <v>28</v>
      </c>
      <c r="B7" s="68">
        <v>0.9</v>
      </c>
      <c r="C7" s="64">
        <v>20</v>
      </c>
      <c r="D7" s="68">
        <v>0.8</v>
      </c>
      <c r="E7" s="64">
        <v>20</v>
      </c>
      <c r="F7" s="68">
        <v>0.85</v>
      </c>
      <c r="G7" s="69"/>
      <c r="H7" s="69"/>
      <c r="I7" s="64">
        <v>10</v>
      </c>
      <c r="J7" s="78">
        <v>50</v>
      </c>
    </row>
    <row r="8" ht="27" customHeight="1" spans="1:10">
      <c r="A8" s="70" t="s">
        <v>19</v>
      </c>
      <c r="B8" s="71">
        <v>0.85</v>
      </c>
      <c r="C8" s="72">
        <v>20</v>
      </c>
      <c r="D8" s="71">
        <v>0.85</v>
      </c>
      <c r="E8" s="72">
        <v>20</v>
      </c>
      <c r="F8" s="71">
        <v>0.8</v>
      </c>
      <c r="G8" s="73"/>
      <c r="H8" s="73"/>
      <c r="I8" s="72">
        <v>10</v>
      </c>
      <c r="J8" s="79">
        <v>50</v>
      </c>
    </row>
    <row r="9" ht="27" customHeight="1" spans="1:10">
      <c r="A9" s="74" t="s">
        <v>18</v>
      </c>
      <c r="B9" s="68">
        <v>0.85</v>
      </c>
      <c r="C9" s="64">
        <v>20</v>
      </c>
      <c r="D9" s="68">
        <v>0.8</v>
      </c>
      <c r="E9" s="64">
        <v>20</v>
      </c>
      <c r="F9" s="68">
        <v>0.85</v>
      </c>
      <c r="G9" s="69"/>
      <c r="H9" s="69"/>
      <c r="I9" s="64">
        <v>10</v>
      </c>
      <c r="J9" s="78">
        <v>50</v>
      </c>
    </row>
    <row r="10" ht="27" customHeight="1" spans="1:10">
      <c r="A10" s="70" t="s">
        <v>26</v>
      </c>
      <c r="B10" s="71">
        <v>0.8</v>
      </c>
      <c r="C10" s="72">
        <v>20</v>
      </c>
      <c r="D10" s="71">
        <v>0.9</v>
      </c>
      <c r="E10" s="72">
        <v>20</v>
      </c>
      <c r="F10" s="71">
        <v>0.8</v>
      </c>
      <c r="G10" s="73"/>
      <c r="H10" s="73"/>
      <c r="I10" s="72">
        <v>10</v>
      </c>
      <c r="J10" s="79">
        <v>50</v>
      </c>
    </row>
    <row r="11" ht="27" customHeight="1" spans="1:10">
      <c r="A11" s="74" t="s">
        <v>17</v>
      </c>
      <c r="B11" s="68">
        <v>0.8</v>
      </c>
      <c r="C11" s="64">
        <v>20</v>
      </c>
      <c r="D11" s="68">
        <v>0.9</v>
      </c>
      <c r="E11" s="64">
        <v>20</v>
      </c>
      <c r="F11" s="68">
        <v>0.9</v>
      </c>
      <c r="G11" s="69"/>
      <c r="H11" s="69"/>
      <c r="I11" s="64">
        <v>10</v>
      </c>
      <c r="J11" s="78">
        <v>50</v>
      </c>
    </row>
    <row r="12" ht="27" customHeight="1" spans="1:10">
      <c r="A12" s="70" t="s">
        <v>25</v>
      </c>
      <c r="B12" s="71">
        <v>0.8</v>
      </c>
      <c r="C12" s="72">
        <v>20</v>
      </c>
      <c r="D12" s="71">
        <v>0.9</v>
      </c>
      <c r="E12" s="72">
        <v>20</v>
      </c>
      <c r="F12" s="71">
        <v>0.95</v>
      </c>
      <c r="G12" s="73"/>
      <c r="H12" s="73"/>
      <c r="I12" s="72">
        <v>10</v>
      </c>
      <c r="J12" s="79">
        <v>50</v>
      </c>
    </row>
    <row r="13" ht="27" customHeight="1" spans="1:10">
      <c r="A13" s="74" t="s">
        <v>29</v>
      </c>
      <c r="B13" s="68">
        <v>0.8</v>
      </c>
      <c r="C13" s="64">
        <v>20</v>
      </c>
      <c r="D13" s="68">
        <v>0.9</v>
      </c>
      <c r="E13" s="64">
        <v>20</v>
      </c>
      <c r="F13" s="68">
        <v>0.95</v>
      </c>
      <c r="G13" s="69"/>
      <c r="H13" s="69"/>
      <c r="I13" s="64">
        <v>10</v>
      </c>
      <c r="J13" s="78">
        <v>50</v>
      </c>
    </row>
    <row r="14" ht="27" customHeight="1" spans="1:10">
      <c r="A14" s="70" t="s">
        <v>20</v>
      </c>
      <c r="B14" s="71">
        <v>0.9</v>
      </c>
      <c r="C14" s="72">
        <v>20</v>
      </c>
      <c r="D14" s="71">
        <v>0.9</v>
      </c>
      <c r="E14" s="72">
        <v>20</v>
      </c>
      <c r="F14" s="71">
        <v>0.9</v>
      </c>
      <c r="G14" s="73"/>
      <c r="H14" s="73"/>
      <c r="I14" s="72">
        <v>10</v>
      </c>
      <c r="J14" s="79">
        <v>50</v>
      </c>
    </row>
    <row r="15" ht="27" customHeight="1" spans="1:10">
      <c r="A15" s="74" t="s">
        <v>27</v>
      </c>
      <c r="B15" s="68">
        <v>0.85</v>
      </c>
      <c r="C15" s="64">
        <v>20</v>
      </c>
      <c r="D15" s="68">
        <v>0.8</v>
      </c>
      <c r="E15" s="64">
        <v>20</v>
      </c>
      <c r="F15" s="68">
        <v>0.9</v>
      </c>
      <c r="G15" s="69"/>
      <c r="H15" s="69"/>
      <c r="I15" s="64">
        <v>10</v>
      </c>
      <c r="J15" s="78">
        <v>50</v>
      </c>
    </row>
    <row r="16" ht="27" customHeight="1" spans="1:10">
      <c r="A16" s="70" t="s">
        <v>24</v>
      </c>
      <c r="B16" s="71">
        <v>0.9</v>
      </c>
      <c r="C16" s="72">
        <v>20</v>
      </c>
      <c r="D16" s="71">
        <v>0.8</v>
      </c>
      <c r="E16" s="72">
        <v>20</v>
      </c>
      <c r="F16" s="71">
        <v>0.9</v>
      </c>
      <c r="G16" s="73"/>
      <c r="H16" s="73"/>
      <c r="I16" s="72">
        <v>10</v>
      </c>
      <c r="J16" s="79">
        <v>50</v>
      </c>
    </row>
    <row r="17" ht="27" customHeight="1" spans="1:10">
      <c r="A17" s="75" t="s">
        <v>23</v>
      </c>
      <c r="B17" s="68">
        <v>0.85</v>
      </c>
      <c r="C17" s="64">
        <v>20</v>
      </c>
      <c r="D17" s="68">
        <v>0.9</v>
      </c>
      <c r="E17" s="64">
        <v>20</v>
      </c>
      <c r="F17" s="68">
        <v>0.9</v>
      </c>
      <c r="G17" s="69"/>
      <c r="H17" s="69"/>
      <c r="I17" s="64">
        <v>10</v>
      </c>
      <c r="J17" s="78">
        <v>50</v>
      </c>
    </row>
  </sheetData>
  <mergeCells count="5">
    <mergeCell ref="A1:J1"/>
    <mergeCell ref="B2:C2"/>
    <mergeCell ref="D2:I2"/>
    <mergeCell ref="A2:A3"/>
    <mergeCell ref="J2:J3"/>
  </mergeCells>
  <pageMargins left="0.75" right="0.75" top="0.590277777777778" bottom="0.590277777777778" header="0.5" footer="0.5"/>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zoomScale="90" zoomScaleNormal="90" workbookViewId="0">
      <selection activeCell="A1" sqref="A1:T1"/>
    </sheetView>
  </sheetViews>
  <sheetFormatPr defaultColWidth="9" defaultRowHeight="13.5"/>
  <cols>
    <col min="2" max="4" width="8.05" customWidth="1"/>
    <col min="5" max="5" width="8.05" style="34" customWidth="1"/>
    <col min="6" max="6" width="8.05" style="35" customWidth="1"/>
    <col min="7" max="11" width="9.025" style="35" customWidth="1"/>
    <col min="12" max="13" width="9.01666666666667" customWidth="1"/>
    <col min="14" max="14" width="9.01666666666667" style="34" customWidth="1"/>
    <col min="15" max="15" width="9.01666666666667" style="35" customWidth="1"/>
    <col min="16" max="16" width="12.6333333333333" style="35" customWidth="1"/>
    <col min="17" max="17" width="14.1666666666667" style="35" customWidth="1"/>
    <col min="18" max="19" width="8.05" style="35" customWidth="1"/>
    <col min="20" max="20" width="9.5" style="36" customWidth="1"/>
  </cols>
  <sheetData>
    <row r="1" ht="42" customHeight="1" spans="1:20">
      <c r="A1" s="2" t="s">
        <v>533</v>
      </c>
      <c r="B1" s="2"/>
      <c r="C1" s="2"/>
      <c r="D1" s="2"/>
      <c r="E1" s="2"/>
      <c r="F1" s="2"/>
      <c r="G1" s="2"/>
      <c r="H1" s="2"/>
      <c r="I1" s="2"/>
      <c r="J1" s="2"/>
      <c r="K1" s="2"/>
      <c r="L1" s="2"/>
      <c r="M1" s="2"/>
      <c r="N1" s="2"/>
      <c r="O1" s="2"/>
      <c r="P1" s="2"/>
      <c r="Q1" s="2"/>
      <c r="R1" s="2"/>
      <c r="S1" s="2"/>
      <c r="T1" s="2"/>
    </row>
    <row r="2" customFormat="1" ht="30" customHeight="1" spans="1:20">
      <c r="A2" s="37" t="s">
        <v>534</v>
      </c>
      <c r="B2" s="38" t="s">
        <v>535</v>
      </c>
      <c r="C2" s="38"/>
      <c r="D2" s="38"/>
      <c r="E2" s="39"/>
      <c r="F2" s="40"/>
      <c r="G2" s="40" t="s">
        <v>536</v>
      </c>
      <c r="H2" s="40"/>
      <c r="I2" s="40"/>
      <c r="J2" s="40"/>
      <c r="K2" s="40"/>
      <c r="L2" s="38" t="s">
        <v>537</v>
      </c>
      <c r="M2" s="38"/>
      <c r="N2" s="39"/>
      <c r="O2" s="40"/>
      <c r="P2" s="40" t="s">
        <v>538</v>
      </c>
      <c r="Q2" s="40"/>
      <c r="R2" s="40"/>
      <c r="S2" s="40"/>
      <c r="T2" s="42" t="s">
        <v>539</v>
      </c>
    </row>
    <row r="3" s="33" customFormat="1" ht="97" customHeight="1" spans="1:20">
      <c r="A3" s="37"/>
      <c r="B3" s="37" t="s">
        <v>540</v>
      </c>
      <c r="C3" s="37" t="s">
        <v>541</v>
      </c>
      <c r="D3" s="37" t="s">
        <v>542</v>
      </c>
      <c r="E3" s="41" t="s">
        <v>543</v>
      </c>
      <c r="F3" s="42" t="s">
        <v>544</v>
      </c>
      <c r="G3" s="42" t="s">
        <v>545</v>
      </c>
      <c r="H3" s="42" t="s">
        <v>546</v>
      </c>
      <c r="I3" s="37" t="s">
        <v>542</v>
      </c>
      <c r="J3" s="42" t="s">
        <v>547</v>
      </c>
      <c r="K3" s="42" t="s">
        <v>548</v>
      </c>
      <c r="L3" s="37" t="s">
        <v>549</v>
      </c>
      <c r="M3" s="37" t="s">
        <v>550</v>
      </c>
      <c r="N3" s="41" t="s">
        <v>537</v>
      </c>
      <c r="O3" s="42" t="s">
        <v>551</v>
      </c>
      <c r="P3" s="42" t="s">
        <v>552</v>
      </c>
      <c r="Q3" s="42" t="s">
        <v>553</v>
      </c>
      <c r="R3" s="42" t="s">
        <v>554</v>
      </c>
      <c r="S3" s="42" t="s">
        <v>555</v>
      </c>
      <c r="T3" s="42"/>
    </row>
    <row r="4" ht="28" customHeight="1" spans="1:20">
      <c r="A4" s="43" t="s">
        <v>20</v>
      </c>
      <c r="B4" s="44">
        <v>50</v>
      </c>
      <c r="C4" s="44">
        <v>35</v>
      </c>
      <c r="D4" s="44">
        <v>6</v>
      </c>
      <c r="E4" s="45">
        <f>C4/(B4-D4)</f>
        <v>0.795454545454545</v>
      </c>
      <c r="F4" s="46">
        <f t="shared" ref="F4:F17" si="0">E4/90%*4</f>
        <v>3.53535353535353</v>
      </c>
      <c r="G4" s="44">
        <v>50</v>
      </c>
      <c r="H4" s="44">
        <v>33</v>
      </c>
      <c r="I4" s="51">
        <v>9</v>
      </c>
      <c r="J4" s="45">
        <f>H4/(G4-I4)</f>
        <v>0.804878048780488</v>
      </c>
      <c r="K4" s="46">
        <f>J4/90%*2</f>
        <v>1.78861788617886</v>
      </c>
      <c r="L4" s="44">
        <v>50</v>
      </c>
      <c r="M4" s="51">
        <v>38</v>
      </c>
      <c r="N4" s="45">
        <f>M4/L4</f>
        <v>0.76</v>
      </c>
      <c r="O4" s="46">
        <f t="shared" ref="O4:O17" si="1">N4/90%*4</f>
        <v>3.37777777777778</v>
      </c>
      <c r="P4" s="52">
        <v>1852408</v>
      </c>
      <c r="Q4" s="55">
        <v>486980.95</v>
      </c>
      <c r="R4" s="56">
        <f t="shared" ref="R4:R7" si="2">Q4/P4</f>
        <v>0.262890761646462</v>
      </c>
      <c r="S4" s="46">
        <f t="shared" ref="S4:S7" si="3">R4/0.37*5</f>
        <v>3.55257786008733</v>
      </c>
      <c r="T4" s="46">
        <f>S17+O4+K4+F4</f>
        <v>11.4969039526851</v>
      </c>
    </row>
    <row r="5" ht="28" customHeight="1" spans="1:20">
      <c r="A5" s="47" t="s">
        <v>27</v>
      </c>
      <c r="B5" s="48">
        <v>50</v>
      </c>
      <c r="C5" s="48">
        <v>45</v>
      </c>
      <c r="D5" s="48">
        <v>1</v>
      </c>
      <c r="E5" s="49">
        <f t="shared" ref="E5:E17" si="4">C5/(B5-D5)</f>
        <v>0.918367346938776</v>
      </c>
      <c r="F5" s="50">
        <v>4</v>
      </c>
      <c r="G5" s="48">
        <v>50</v>
      </c>
      <c r="H5" s="48">
        <v>42</v>
      </c>
      <c r="I5" s="48">
        <v>0</v>
      </c>
      <c r="J5" s="49">
        <f t="shared" ref="J5:J17" si="5">H5/(G5-I5)</f>
        <v>0.84</v>
      </c>
      <c r="K5" s="50">
        <f t="shared" ref="K5:K17" si="6">J5/90%*2</f>
        <v>1.86666666666667</v>
      </c>
      <c r="L5" s="48">
        <v>50</v>
      </c>
      <c r="M5" s="53">
        <v>25</v>
      </c>
      <c r="N5" s="49">
        <f t="shared" ref="N5:N17" si="7">M5/L5</f>
        <v>0.5</v>
      </c>
      <c r="O5" s="50">
        <f t="shared" si="1"/>
        <v>2.22222222222222</v>
      </c>
      <c r="P5" s="54">
        <v>2238977</v>
      </c>
      <c r="Q5" s="57">
        <v>883283.23</v>
      </c>
      <c r="R5" s="58">
        <f t="shared" si="2"/>
        <v>0.394503038664533</v>
      </c>
      <c r="S5" s="50">
        <v>5</v>
      </c>
      <c r="T5" s="50">
        <f t="shared" ref="T5:T17" si="8">S5+O5+K5+F5</f>
        <v>13.0888888888889</v>
      </c>
    </row>
    <row r="6" ht="28" customHeight="1" spans="1:20">
      <c r="A6" s="43" t="s">
        <v>25</v>
      </c>
      <c r="B6" s="44">
        <v>50</v>
      </c>
      <c r="C6" s="44">
        <v>44</v>
      </c>
      <c r="D6" s="44">
        <v>2</v>
      </c>
      <c r="E6" s="45">
        <f t="shared" si="4"/>
        <v>0.916666666666667</v>
      </c>
      <c r="F6" s="46">
        <v>4</v>
      </c>
      <c r="G6" s="44">
        <v>50</v>
      </c>
      <c r="H6" s="44">
        <v>43</v>
      </c>
      <c r="I6" s="44">
        <v>0</v>
      </c>
      <c r="J6" s="45">
        <f t="shared" si="5"/>
        <v>0.86</v>
      </c>
      <c r="K6" s="46">
        <f t="shared" si="6"/>
        <v>1.91111111111111</v>
      </c>
      <c r="L6" s="44">
        <v>50</v>
      </c>
      <c r="M6" s="51">
        <v>40</v>
      </c>
      <c r="N6" s="45">
        <f t="shared" si="7"/>
        <v>0.8</v>
      </c>
      <c r="O6" s="46">
        <f>M6/L6*4</f>
        <v>3.2</v>
      </c>
      <c r="P6" s="52">
        <v>2209421</v>
      </c>
      <c r="Q6" s="55">
        <v>485476</v>
      </c>
      <c r="R6" s="56">
        <f t="shared" si="2"/>
        <v>0.219729965452487</v>
      </c>
      <c r="S6" s="46">
        <f t="shared" si="3"/>
        <v>2.96932385746604</v>
      </c>
      <c r="T6" s="46">
        <f t="shared" si="8"/>
        <v>12.0804349685772</v>
      </c>
    </row>
    <row r="7" ht="28" customHeight="1" spans="1:20">
      <c r="A7" s="47" t="s">
        <v>18</v>
      </c>
      <c r="B7" s="48">
        <v>50</v>
      </c>
      <c r="C7" s="48">
        <v>24</v>
      </c>
      <c r="D7" s="48">
        <v>2</v>
      </c>
      <c r="E7" s="49">
        <f t="shared" si="4"/>
        <v>0.5</v>
      </c>
      <c r="F7" s="50">
        <f t="shared" si="0"/>
        <v>2.22222222222222</v>
      </c>
      <c r="G7" s="48">
        <v>50</v>
      </c>
      <c r="H7" s="48">
        <v>36</v>
      </c>
      <c r="I7" s="48">
        <v>0</v>
      </c>
      <c r="J7" s="49">
        <f t="shared" si="5"/>
        <v>0.72</v>
      </c>
      <c r="K7" s="50">
        <f t="shared" si="6"/>
        <v>1.6</v>
      </c>
      <c r="L7" s="48">
        <v>50</v>
      </c>
      <c r="M7" s="53">
        <v>44</v>
      </c>
      <c r="N7" s="49">
        <f t="shared" si="7"/>
        <v>0.88</v>
      </c>
      <c r="O7" s="50">
        <f t="shared" si="1"/>
        <v>3.91111111111111</v>
      </c>
      <c r="P7" s="54">
        <v>2626976</v>
      </c>
      <c r="Q7" s="57">
        <v>680545</v>
      </c>
      <c r="R7" s="58">
        <f t="shared" si="2"/>
        <v>0.259060227424994</v>
      </c>
      <c r="S7" s="50">
        <f t="shared" si="3"/>
        <v>3.50081388412154</v>
      </c>
      <c r="T7" s="50">
        <f t="shared" si="8"/>
        <v>11.2341472174549</v>
      </c>
    </row>
    <row r="8" ht="28" customHeight="1" spans="1:20">
      <c r="A8" s="43" t="s">
        <v>24</v>
      </c>
      <c r="B8" s="44">
        <v>50</v>
      </c>
      <c r="C8" s="44">
        <v>45</v>
      </c>
      <c r="D8" s="44">
        <v>1</v>
      </c>
      <c r="E8" s="45">
        <f t="shared" si="4"/>
        <v>0.918367346938776</v>
      </c>
      <c r="F8" s="46">
        <v>4</v>
      </c>
      <c r="G8" s="44">
        <v>50</v>
      </c>
      <c r="H8" s="44">
        <v>40</v>
      </c>
      <c r="I8" s="44">
        <v>2</v>
      </c>
      <c r="J8" s="45">
        <f t="shared" si="5"/>
        <v>0.833333333333333</v>
      </c>
      <c r="K8" s="46">
        <f t="shared" si="6"/>
        <v>1.85185185185185</v>
      </c>
      <c r="L8" s="44">
        <v>50</v>
      </c>
      <c r="M8" s="51">
        <v>25</v>
      </c>
      <c r="N8" s="45">
        <f t="shared" si="7"/>
        <v>0.5</v>
      </c>
      <c r="O8" s="46">
        <f t="shared" si="1"/>
        <v>2.22222222222222</v>
      </c>
      <c r="P8" s="52">
        <v>2239540</v>
      </c>
      <c r="Q8" s="55">
        <v>523706</v>
      </c>
      <c r="R8" s="56">
        <f t="shared" ref="R8:R14" si="9">Q8/P8</f>
        <v>0.23384534324013</v>
      </c>
      <c r="S8" s="46">
        <f t="shared" ref="S8:S14" si="10">R8/0.37*5</f>
        <v>3.1600722059477</v>
      </c>
      <c r="T8" s="46">
        <f t="shared" si="8"/>
        <v>11.2341462800218</v>
      </c>
    </row>
    <row r="9" ht="28" customHeight="1" spans="1:20">
      <c r="A9" s="47" t="s">
        <v>23</v>
      </c>
      <c r="B9" s="48">
        <v>50</v>
      </c>
      <c r="C9" s="48">
        <v>14</v>
      </c>
      <c r="D9" s="48">
        <v>27</v>
      </c>
      <c r="E9" s="49">
        <f t="shared" si="4"/>
        <v>0.608695652173913</v>
      </c>
      <c r="F9" s="50">
        <f t="shared" si="0"/>
        <v>2.70531400966184</v>
      </c>
      <c r="G9" s="48">
        <v>50</v>
      </c>
      <c r="H9" s="48">
        <v>15</v>
      </c>
      <c r="I9" s="48">
        <v>28</v>
      </c>
      <c r="J9" s="49">
        <f t="shared" si="5"/>
        <v>0.681818181818182</v>
      </c>
      <c r="K9" s="50">
        <f t="shared" si="6"/>
        <v>1.51515151515151</v>
      </c>
      <c r="L9" s="48">
        <v>50</v>
      </c>
      <c r="M9" s="48">
        <v>32</v>
      </c>
      <c r="N9" s="49">
        <f t="shared" si="7"/>
        <v>0.64</v>
      </c>
      <c r="O9" s="50">
        <f t="shared" si="1"/>
        <v>2.84444444444444</v>
      </c>
      <c r="P9" s="54">
        <v>1628611</v>
      </c>
      <c r="Q9" s="57">
        <v>563046</v>
      </c>
      <c r="R9" s="58">
        <f t="shared" si="9"/>
        <v>0.34572159957166</v>
      </c>
      <c r="S9" s="50">
        <f t="shared" si="10"/>
        <v>4.67191350772513</v>
      </c>
      <c r="T9" s="50">
        <f t="shared" si="8"/>
        <v>11.7368234769829</v>
      </c>
    </row>
    <row r="10" ht="28" customHeight="1" spans="1:20">
      <c r="A10" s="43" t="s">
        <v>30</v>
      </c>
      <c r="B10" s="44">
        <v>50</v>
      </c>
      <c r="C10" s="44">
        <v>46</v>
      </c>
      <c r="D10" s="44">
        <v>0</v>
      </c>
      <c r="E10" s="45">
        <f t="shared" si="4"/>
        <v>0.92</v>
      </c>
      <c r="F10" s="46">
        <v>4</v>
      </c>
      <c r="G10" s="44">
        <v>50</v>
      </c>
      <c r="H10" s="44">
        <v>47</v>
      </c>
      <c r="I10" s="44">
        <v>0</v>
      </c>
      <c r="J10" s="45">
        <f t="shared" si="5"/>
        <v>0.94</v>
      </c>
      <c r="K10" s="46">
        <v>2</v>
      </c>
      <c r="L10" s="44">
        <v>50</v>
      </c>
      <c r="M10" s="51">
        <v>44</v>
      </c>
      <c r="N10" s="45">
        <f t="shared" si="7"/>
        <v>0.88</v>
      </c>
      <c r="O10" s="46">
        <f t="shared" si="1"/>
        <v>3.91111111111111</v>
      </c>
      <c r="P10" s="52">
        <v>2469146</v>
      </c>
      <c r="Q10" s="55">
        <v>397310.6</v>
      </c>
      <c r="R10" s="56">
        <f t="shared" si="9"/>
        <v>0.16091012844117</v>
      </c>
      <c r="S10" s="46">
        <f t="shared" si="10"/>
        <v>2.17446119515094</v>
      </c>
      <c r="T10" s="46">
        <f t="shared" si="8"/>
        <v>12.0855723062621</v>
      </c>
    </row>
    <row r="11" ht="28" customHeight="1" spans="1:20">
      <c r="A11" s="47" t="s">
        <v>28</v>
      </c>
      <c r="B11" s="48">
        <v>50</v>
      </c>
      <c r="C11" s="48">
        <v>30</v>
      </c>
      <c r="D11" s="48">
        <v>11</v>
      </c>
      <c r="E11" s="49">
        <f t="shared" si="4"/>
        <v>0.769230769230769</v>
      </c>
      <c r="F11" s="50">
        <f t="shared" si="0"/>
        <v>3.41880341880342</v>
      </c>
      <c r="G11" s="48">
        <v>50</v>
      </c>
      <c r="H11" s="48">
        <v>31</v>
      </c>
      <c r="I11" s="48">
        <v>6</v>
      </c>
      <c r="J11" s="49">
        <f t="shared" si="5"/>
        <v>0.704545454545455</v>
      </c>
      <c r="K11" s="50">
        <f t="shared" si="6"/>
        <v>1.56565656565657</v>
      </c>
      <c r="L11" s="48">
        <v>50</v>
      </c>
      <c r="M11" s="48">
        <v>34</v>
      </c>
      <c r="N11" s="49">
        <f t="shared" si="7"/>
        <v>0.68</v>
      </c>
      <c r="O11" s="50">
        <f t="shared" si="1"/>
        <v>3.02222222222222</v>
      </c>
      <c r="P11" s="54">
        <v>4542354</v>
      </c>
      <c r="Q11" s="57">
        <v>1367196.4</v>
      </c>
      <c r="R11" s="58">
        <f t="shared" si="9"/>
        <v>0.300988518288095</v>
      </c>
      <c r="S11" s="50">
        <f t="shared" si="10"/>
        <v>4.06741240929858</v>
      </c>
      <c r="T11" s="50">
        <f t="shared" si="8"/>
        <v>12.0740946159808</v>
      </c>
    </row>
    <row r="12" ht="28" customHeight="1" spans="1:20">
      <c r="A12" s="43" t="s">
        <v>17</v>
      </c>
      <c r="B12" s="44">
        <v>50</v>
      </c>
      <c r="C12" s="44">
        <v>43</v>
      </c>
      <c r="D12" s="44">
        <v>5</v>
      </c>
      <c r="E12" s="45">
        <f t="shared" si="4"/>
        <v>0.955555555555556</v>
      </c>
      <c r="F12" s="46">
        <v>4</v>
      </c>
      <c r="G12" s="44">
        <v>50</v>
      </c>
      <c r="H12" s="44">
        <v>38</v>
      </c>
      <c r="I12" s="44">
        <v>3</v>
      </c>
      <c r="J12" s="45">
        <f t="shared" si="5"/>
        <v>0.808510638297872</v>
      </c>
      <c r="K12" s="46">
        <f t="shared" si="6"/>
        <v>1.79669030732861</v>
      </c>
      <c r="L12" s="44">
        <v>50</v>
      </c>
      <c r="M12" s="44">
        <v>35</v>
      </c>
      <c r="N12" s="45">
        <f t="shared" si="7"/>
        <v>0.7</v>
      </c>
      <c r="O12" s="46">
        <f t="shared" si="1"/>
        <v>3.11111111111111</v>
      </c>
      <c r="P12" s="52">
        <v>2033051</v>
      </c>
      <c r="Q12" s="55">
        <v>487676.86</v>
      </c>
      <c r="R12" s="56">
        <f t="shared" ref="R12:R17" si="11">Q12/P12</f>
        <v>0.239874385836853</v>
      </c>
      <c r="S12" s="46">
        <f t="shared" ref="S12:S17" si="12">R12/0.37*5</f>
        <v>3.24154575455207</v>
      </c>
      <c r="T12" s="46">
        <f t="shared" si="8"/>
        <v>12.1493471729918</v>
      </c>
    </row>
    <row r="13" ht="28" customHeight="1" spans="1:20">
      <c r="A13" s="47" t="s">
        <v>26</v>
      </c>
      <c r="B13" s="48">
        <v>50</v>
      </c>
      <c r="C13" s="48">
        <v>41</v>
      </c>
      <c r="D13" s="48">
        <v>1</v>
      </c>
      <c r="E13" s="49">
        <f t="shared" si="4"/>
        <v>0.836734693877551</v>
      </c>
      <c r="F13" s="50">
        <f t="shared" si="0"/>
        <v>3.718820861678</v>
      </c>
      <c r="G13" s="48">
        <v>50</v>
      </c>
      <c r="H13" s="48">
        <v>43</v>
      </c>
      <c r="I13" s="48">
        <v>0</v>
      </c>
      <c r="J13" s="49">
        <f t="shared" si="5"/>
        <v>0.86</v>
      </c>
      <c r="K13" s="50">
        <f t="shared" si="6"/>
        <v>1.91111111111111</v>
      </c>
      <c r="L13" s="48">
        <v>50</v>
      </c>
      <c r="M13" s="48">
        <v>38</v>
      </c>
      <c r="N13" s="49">
        <f t="shared" si="7"/>
        <v>0.76</v>
      </c>
      <c r="O13" s="50">
        <f t="shared" si="1"/>
        <v>3.37777777777778</v>
      </c>
      <c r="P13" s="54">
        <v>1672343</v>
      </c>
      <c r="Q13" s="57">
        <v>458870</v>
      </c>
      <c r="R13" s="58">
        <f t="shared" si="9"/>
        <v>0.27438749108287</v>
      </c>
      <c r="S13" s="50">
        <f t="shared" si="10"/>
        <v>3.70793906868743</v>
      </c>
      <c r="T13" s="50">
        <f t="shared" si="8"/>
        <v>12.7156488192543</v>
      </c>
    </row>
    <row r="14" ht="28" customHeight="1" spans="1:20">
      <c r="A14" s="43" t="s">
        <v>22</v>
      </c>
      <c r="B14" s="44">
        <v>50</v>
      </c>
      <c r="C14" s="44">
        <v>37</v>
      </c>
      <c r="D14" s="44">
        <v>8</v>
      </c>
      <c r="E14" s="45">
        <f t="shared" si="4"/>
        <v>0.880952380952381</v>
      </c>
      <c r="F14" s="46">
        <f t="shared" si="0"/>
        <v>3.91534391534392</v>
      </c>
      <c r="G14" s="44">
        <v>50</v>
      </c>
      <c r="H14" s="44">
        <v>38</v>
      </c>
      <c r="I14" s="44">
        <v>0</v>
      </c>
      <c r="J14" s="45">
        <f t="shared" si="5"/>
        <v>0.76</v>
      </c>
      <c r="K14" s="46">
        <f t="shared" si="6"/>
        <v>1.68888888888889</v>
      </c>
      <c r="L14" s="44">
        <v>50</v>
      </c>
      <c r="M14" s="51">
        <v>25</v>
      </c>
      <c r="N14" s="45">
        <f t="shared" si="7"/>
        <v>0.5</v>
      </c>
      <c r="O14" s="46">
        <f t="shared" si="1"/>
        <v>2.22222222222222</v>
      </c>
      <c r="P14" s="52">
        <v>4200302</v>
      </c>
      <c r="Q14" s="55">
        <v>1257183.8</v>
      </c>
      <c r="R14" s="56">
        <f t="shared" si="9"/>
        <v>0.29930795452327</v>
      </c>
      <c r="S14" s="46">
        <f t="shared" si="10"/>
        <v>4.0447020881523</v>
      </c>
      <c r="T14" s="46">
        <f t="shared" si="8"/>
        <v>11.8711571146073</v>
      </c>
    </row>
    <row r="15" ht="28" customHeight="1" spans="1:20">
      <c r="A15" s="47" t="s">
        <v>21</v>
      </c>
      <c r="B15" s="48">
        <v>50</v>
      </c>
      <c r="C15" s="48">
        <v>39</v>
      </c>
      <c r="D15" s="48">
        <v>1</v>
      </c>
      <c r="E15" s="49">
        <f t="shared" si="4"/>
        <v>0.795918367346939</v>
      </c>
      <c r="F15" s="50">
        <f t="shared" si="0"/>
        <v>3.53741496598639</v>
      </c>
      <c r="G15" s="48">
        <v>50</v>
      </c>
      <c r="H15" s="48">
        <v>43</v>
      </c>
      <c r="I15" s="48">
        <v>0</v>
      </c>
      <c r="J15" s="49">
        <f t="shared" si="5"/>
        <v>0.86</v>
      </c>
      <c r="K15" s="50">
        <f t="shared" si="6"/>
        <v>1.91111111111111</v>
      </c>
      <c r="L15" s="48">
        <v>50</v>
      </c>
      <c r="M15" s="48">
        <v>31</v>
      </c>
      <c r="N15" s="49">
        <f t="shared" si="7"/>
        <v>0.62</v>
      </c>
      <c r="O15" s="50">
        <f t="shared" si="1"/>
        <v>2.75555555555556</v>
      </c>
      <c r="P15" s="54">
        <v>2555847</v>
      </c>
      <c r="Q15" s="57">
        <v>757557</v>
      </c>
      <c r="R15" s="58">
        <f t="shared" si="11"/>
        <v>0.296401545162915</v>
      </c>
      <c r="S15" s="50">
        <f t="shared" si="12"/>
        <v>4.00542628598533</v>
      </c>
      <c r="T15" s="50">
        <f t="shared" si="8"/>
        <v>12.2095079186384</v>
      </c>
    </row>
    <row r="16" ht="28" customHeight="1" spans="1:20">
      <c r="A16" s="43" t="s">
        <v>19</v>
      </c>
      <c r="B16" s="44">
        <v>50</v>
      </c>
      <c r="C16" s="44">
        <v>41</v>
      </c>
      <c r="D16" s="44">
        <v>2</v>
      </c>
      <c r="E16" s="45">
        <f t="shared" si="4"/>
        <v>0.854166666666667</v>
      </c>
      <c r="F16" s="46">
        <f t="shared" si="0"/>
        <v>3.7962962962963</v>
      </c>
      <c r="G16" s="44">
        <v>50</v>
      </c>
      <c r="H16" s="44">
        <v>41</v>
      </c>
      <c r="I16" s="44">
        <v>1</v>
      </c>
      <c r="J16" s="45">
        <f t="shared" si="5"/>
        <v>0.836734693877551</v>
      </c>
      <c r="K16" s="46">
        <f t="shared" si="6"/>
        <v>1.859410430839</v>
      </c>
      <c r="L16" s="44">
        <v>50</v>
      </c>
      <c r="M16" s="51">
        <v>28</v>
      </c>
      <c r="N16" s="45">
        <f t="shared" si="7"/>
        <v>0.56</v>
      </c>
      <c r="O16" s="46">
        <f t="shared" si="1"/>
        <v>2.48888888888889</v>
      </c>
      <c r="P16" s="52">
        <v>3902665</v>
      </c>
      <c r="Q16" s="55">
        <v>1224187</v>
      </c>
      <c r="R16" s="56">
        <f t="shared" si="11"/>
        <v>0.313679754731703</v>
      </c>
      <c r="S16" s="46">
        <f t="shared" si="12"/>
        <v>4.23891560448247</v>
      </c>
      <c r="T16" s="46">
        <f t="shared" si="8"/>
        <v>12.3835112205067</v>
      </c>
    </row>
    <row r="17" ht="28" customHeight="1" spans="1:20">
      <c r="A17" s="47" t="s">
        <v>64</v>
      </c>
      <c r="B17" s="48">
        <v>50</v>
      </c>
      <c r="C17" s="48">
        <v>45</v>
      </c>
      <c r="D17" s="48">
        <v>1</v>
      </c>
      <c r="E17" s="49">
        <f t="shared" si="4"/>
        <v>0.918367346938776</v>
      </c>
      <c r="F17" s="50">
        <v>4</v>
      </c>
      <c r="G17" s="48">
        <v>50</v>
      </c>
      <c r="H17" s="48">
        <v>41</v>
      </c>
      <c r="I17" s="48">
        <v>1</v>
      </c>
      <c r="J17" s="49">
        <f t="shared" si="5"/>
        <v>0.836734693877551</v>
      </c>
      <c r="K17" s="50">
        <f t="shared" si="6"/>
        <v>1.859410430839</v>
      </c>
      <c r="L17" s="48">
        <v>50</v>
      </c>
      <c r="M17" s="48">
        <v>36</v>
      </c>
      <c r="N17" s="49">
        <v>0.766</v>
      </c>
      <c r="O17" s="50">
        <f t="shared" si="1"/>
        <v>3.40444444444444</v>
      </c>
      <c r="P17" s="54">
        <v>3597485.87</v>
      </c>
      <c r="Q17" s="57">
        <v>744109.2</v>
      </c>
      <c r="R17" s="58">
        <f t="shared" si="11"/>
        <v>0.206841451749747</v>
      </c>
      <c r="S17" s="50">
        <f t="shared" si="12"/>
        <v>2.79515475337495</v>
      </c>
      <c r="T17" s="50">
        <f t="shared" si="8"/>
        <v>12.0590096286584</v>
      </c>
    </row>
    <row r="18" ht="25" customHeight="1"/>
    <row r="19" ht="25" customHeight="1"/>
    <row r="20" ht="25" customHeight="1"/>
    <row r="21" ht="25" customHeight="1"/>
    <row r="22" ht="25" customHeight="1"/>
    <row r="23" ht="25" customHeight="1"/>
    <row r="24" ht="25" customHeight="1"/>
    <row r="25" ht="25" customHeight="1"/>
    <row r="26" ht="25" customHeight="1"/>
  </sheetData>
  <mergeCells count="7">
    <mergeCell ref="A1:T1"/>
    <mergeCell ref="B2:F2"/>
    <mergeCell ref="G2:K2"/>
    <mergeCell ref="L2:O2"/>
    <mergeCell ref="P2:S2"/>
    <mergeCell ref="A2:A3"/>
    <mergeCell ref="T2:T3"/>
  </mergeCells>
  <pageMargins left="0.314583333333333" right="0.236111111111111" top="0.629861111111111" bottom="0.550694444444444" header="0.5" footer="0.5"/>
  <pageSetup paperSize="9" scale="84"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abSelected="1" view="pageBreakPreview" zoomScaleNormal="100" workbookViewId="0">
      <pane xSplit="2" topLeftCell="C1" activePane="topRight" state="frozen"/>
      <selection/>
      <selection pane="topRight" activeCell="H18" sqref="H18"/>
    </sheetView>
  </sheetViews>
  <sheetFormatPr defaultColWidth="9" defaultRowHeight="21.95" customHeight="1"/>
  <cols>
    <col min="1" max="1" width="9.75" style="7" customWidth="1"/>
    <col min="2" max="2" width="26.5583333333333" style="8" customWidth="1"/>
    <col min="3" max="17" width="8.38333333333333" style="9" customWidth="1"/>
    <col min="18" max="16377" width="9" style="5"/>
  </cols>
  <sheetData>
    <row r="1" s="5" customFormat="1" ht="33" customHeight="1" spans="1:17">
      <c r="A1" s="10" t="s">
        <v>556</v>
      </c>
      <c r="B1" s="10"/>
      <c r="C1" s="10"/>
      <c r="D1" s="10"/>
      <c r="E1" s="10"/>
      <c r="F1" s="10"/>
      <c r="G1" s="10"/>
      <c r="H1" s="10"/>
      <c r="I1" s="10"/>
      <c r="J1" s="10"/>
      <c r="K1" s="10"/>
      <c r="L1" s="10"/>
      <c r="M1" s="10"/>
      <c r="N1" s="10"/>
      <c r="O1" s="10"/>
      <c r="P1" s="10"/>
      <c r="Q1" s="10"/>
    </row>
    <row r="2" s="5" customFormat="1" ht="29.1" customHeight="1" spans="1:17">
      <c r="A2" s="11" t="s">
        <v>557</v>
      </c>
      <c r="B2" s="12"/>
      <c r="C2" s="13" t="s">
        <v>22</v>
      </c>
      <c r="D2" s="14" t="s">
        <v>21</v>
      </c>
      <c r="E2" s="13" t="s">
        <v>30</v>
      </c>
      <c r="F2" s="14" t="s">
        <v>28</v>
      </c>
      <c r="G2" s="13" t="s">
        <v>19</v>
      </c>
      <c r="H2" s="14" t="s">
        <v>18</v>
      </c>
      <c r="I2" s="13" t="s">
        <v>26</v>
      </c>
      <c r="J2" s="14" t="s">
        <v>17</v>
      </c>
      <c r="K2" s="13" t="s">
        <v>25</v>
      </c>
      <c r="L2" s="14" t="s">
        <v>64</v>
      </c>
      <c r="M2" s="13" t="s">
        <v>20</v>
      </c>
      <c r="N2" s="14" t="s">
        <v>27</v>
      </c>
      <c r="O2" s="13" t="s">
        <v>24</v>
      </c>
      <c r="P2" s="14" t="s">
        <v>23</v>
      </c>
      <c r="Q2" s="13" t="s">
        <v>558</v>
      </c>
    </row>
    <row r="3" s="5" customFormat="1" ht="35" customHeight="1" spans="1:17">
      <c r="A3" s="15" t="s">
        <v>559</v>
      </c>
      <c r="B3" s="16" t="s">
        <v>560</v>
      </c>
      <c r="C3" s="17" t="s">
        <v>561</v>
      </c>
      <c r="D3" s="18">
        <v>0.6201</v>
      </c>
      <c r="E3" s="17">
        <v>0.4427</v>
      </c>
      <c r="F3" s="18">
        <v>0.7204</v>
      </c>
      <c r="G3" s="19">
        <v>0.7058</v>
      </c>
      <c r="H3" s="20">
        <v>0.6495</v>
      </c>
      <c r="I3" s="17">
        <v>0.5713</v>
      </c>
      <c r="J3" s="18">
        <v>0.5489</v>
      </c>
      <c r="K3" s="17">
        <v>0.7144</v>
      </c>
      <c r="L3" s="18" t="s">
        <v>562</v>
      </c>
      <c r="M3" s="17">
        <v>0.4904</v>
      </c>
      <c r="N3" s="18">
        <v>0.683</v>
      </c>
      <c r="O3" s="17">
        <v>0.6613</v>
      </c>
      <c r="P3" s="18">
        <v>0.5639</v>
      </c>
      <c r="Q3" s="30">
        <v>0.7096</v>
      </c>
    </row>
    <row r="4" s="5" customFormat="1" ht="30" customHeight="1" spans="1:17">
      <c r="A4" s="15" t="s">
        <v>563</v>
      </c>
      <c r="B4" s="21" t="s">
        <v>564</v>
      </c>
      <c r="C4" s="17">
        <v>1</v>
      </c>
      <c r="D4" s="18">
        <v>1</v>
      </c>
      <c r="E4" s="17">
        <v>1</v>
      </c>
      <c r="F4" s="18">
        <v>0.9763</v>
      </c>
      <c r="G4" s="17">
        <v>0.9809</v>
      </c>
      <c r="H4" s="18">
        <v>1</v>
      </c>
      <c r="I4" s="17">
        <v>1</v>
      </c>
      <c r="J4" s="18">
        <v>1</v>
      </c>
      <c r="K4" s="17">
        <v>1</v>
      </c>
      <c r="L4" s="18">
        <v>0.9849</v>
      </c>
      <c r="M4" s="17">
        <v>1</v>
      </c>
      <c r="N4" s="18">
        <v>1</v>
      </c>
      <c r="O4" s="17">
        <v>0.9717</v>
      </c>
      <c r="P4" s="18">
        <v>1</v>
      </c>
      <c r="Q4" s="30">
        <v>0.9868</v>
      </c>
    </row>
    <row r="5" s="5" customFormat="1" ht="30" customHeight="1" spans="1:17">
      <c r="A5" s="22"/>
      <c r="B5" s="21" t="s">
        <v>565</v>
      </c>
      <c r="C5" s="17">
        <v>0.9273</v>
      </c>
      <c r="D5" s="18">
        <v>0.9228</v>
      </c>
      <c r="E5" s="17">
        <v>0.9655</v>
      </c>
      <c r="F5" s="18">
        <v>0.9131</v>
      </c>
      <c r="G5" s="17">
        <v>0.9087</v>
      </c>
      <c r="H5" s="18">
        <v>0.9404</v>
      </c>
      <c r="I5" s="17">
        <v>0.9444</v>
      </c>
      <c r="J5" s="18">
        <v>0.9045</v>
      </c>
      <c r="K5" s="17">
        <v>0.9159</v>
      </c>
      <c r="L5" s="18">
        <v>0.9174</v>
      </c>
      <c r="M5" s="17">
        <v>0.9416</v>
      </c>
      <c r="N5" s="18">
        <v>0.908</v>
      </c>
      <c r="O5" s="17">
        <v>0.9107</v>
      </c>
      <c r="P5" s="18">
        <v>0.9075</v>
      </c>
      <c r="Q5" s="30">
        <v>0.9647</v>
      </c>
    </row>
    <row r="6" s="5" customFormat="1" ht="33.95" customHeight="1" spans="1:17">
      <c r="A6" s="22"/>
      <c r="B6" s="16" t="s">
        <v>566</v>
      </c>
      <c r="C6" s="17">
        <v>0.9664</v>
      </c>
      <c r="D6" s="18">
        <v>0.9973</v>
      </c>
      <c r="E6" s="17">
        <v>0.9846</v>
      </c>
      <c r="F6" s="18">
        <v>0.956</v>
      </c>
      <c r="G6" s="17">
        <v>0.9726</v>
      </c>
      <c r="H6" s="18">
        <v>0.9395</v>
      </c>
      <c r="I6" s="17">
        <v>0.9788</v>
      </c>
      <c r="J6" s="18">
        <v>0.9345</v>
      </c>
      <c r="K6" s="17">
        <v>0.9688</v>
      </c>
      <c r="L6" s="18">
        <v>0.9487</v>
      </c>
      <c r="M6" s="17">
        <v>0.9795</v>
      </c>
      <c r="N6" s="18">
        <v>0.9383</v>
      </c>
      <c r="O6" s="17">
        <v>0.9683</v>
      </c>
      <c r="P6" s="18">
        <v>0.9875</v>
      </c>
      <c r="Q6" s="30">
        <v>0.9647</v>
      </c>
    </row>
    <row r="7" s="5" customFormat="1" ht="33.95" customHeight="1" spans="1:17">
      <c r="A7" s="23"/>
      <c r="B7" s="16" t="s">
        <v>567</v>
      </c>
      <c r="C7" s="19">
        <v>0.9664</v>
      </c>
      <c r="D7" s="20">
        <v>0.9973</v>
      </c>
      <c r="E7" s="17">
        <v>0.9846</v>
      </c>
      <c r="F7" s="18">
        <v>0.956</v>
      </c>
      <c r="G7" s="17">
        <v>0.9726</v>
      </c>
      <c r="H7" s="18">
        <v>0.9395</v>
      </c>
      <c r="I7" s="17">
        <v>0.9788</v>
      </c>
      <c r="J7" s="18">
        <v>0.9345</v>
      </c>
      <c r="K7" s="17">
        <v>0.9688</v>
      </c>
      <c r="L7" s="18">
        <v>0.9487</v>
      </c>
      <c r="M7" s="17">
        <v>0.9795</v>
      </c>
      <c r="N7" s="18">
        <v>0.9383</v>
      </c>
      <c r="O7" s="17">
        <v>0.9683</v>
      </c>
      <c r="P7" s="18">
        <v>0.9875</v>
      </c>
      <c r="Q7" s="30">
        <v>0.9647</v>
      </c>
    </row>
    <row r="8" s="5" customFormat="1" ht="33.95" customHeight="1" spans="1:17">
      <c r="A8" s="24" t="s">
        <v>568</v>
      </c>
      <c r="B8" s="16" t="s">
        <v>569</v>
      </c>
      <c r="C8" s="17">
        <v>0.9551</v>
      </c>
      <c r="D8" s="18">
        <v>0.9268</v>
      </c>
      <c r="E8" s="17">
        <v>0.9216</v>
      </c>
      <c r="F8" s="18">
        <v>0.9627</v>
      </c>
      <c r="G8" s="17">
        <v>0.9482</v>
      </c>
      <c r="H8" s="18">
        <v>0.9412</v>
      </c>
      <c r="I8" s="17">
        <v>0.9665</v>
      </c>
      <c r="J8" s="18">
        <v>0.9294</v>
      </c>
      <c r="K8" s="17">
        <v>0.95</v>
      </c>
      <c r="L8" s="18">
        <v>0.8182</v>
      </c>
      <c r="M8" s="17">
        <v>0.9636</v>
      </c>
      <c r="N8" s="18">
        <v>0.9583</v>
      </c>
      <c r="O8" s="17">
        <v>0.9528</v>
      </c>
      <c r="P8" s="18">
        <v>0.925</v>
      </c>
      <c r="Q8" s="30">
        <v>0.9485</v>
      </c>
    </row>
    <row r="9" s="5" customFormat="1" ht="33.95" customHeight="1" spans="1:17">
      <c r="A9" s="24"/>
      <c r="B9" s="16" t="s">
        <v>570</v>
      </c>
      <c r="C9" s="17">
        <v>0.9902</v>
      </c>
      <c r="D9" s="18">
        <v>0.9878</v>
      </c>
      <c r="E9" s="17">
        <v>0.9902</v>
      </c>
      <c r="F9" s="18">
        <v>0.9638</v>
      </c>
      <c r="G9" s="17">
        <v>0.9905</v>
      </c>
      <c r="H9" s="18">
        <v>0.9902</v>
      </c>
      <c r="I9" s="17">
        <v>1</v>
      </c>
      <c r="J9" s="18">
        <v>0.9882</v>
      </c>
      <c r="K9" s="17">
        <v>1</v>
      </c>
      <c r="L9" s="18">
        <v>0.9773</v>
      </c>
      <c r="M9" s="17">
        <v>1</v>
      </c>
      <c r="N9" s="18">
        <v>0.9861</v>
      </c>
      <c r="O9" s="17">
        <v>1</v>
      </c>
      <c r="P9" s="18">
        <v>0.9875</v>
      </c>
      <c r="Q9" s="30">
        <v>0.9825</v>
      </c>
    </row>
    <row r="10" s="5" customFormat="1" ht="42" customHeight="1" spans="1:17">
      <c r="A10" s="24"/>
      <c r="B10" s="16" t="s">
        <v>571</v>
      </c>
      <c r="C10" s="17">
        <v>0.9316</v>
      </c>
      <c r="D10" s="18">
        <v>0.8902</v>
      </c>
      <c r="E10" s="17">
        <v>0.9216</v>
      </c>
      <c r="F10" s="18">
        <v>0.913</v>
      </c>
      <c r="G10" s="17">
        <v>0.9277</v>
      </c>
      <c r="H10" s="18">
        <v>0.9216</v>
      </c>
      <c r="I10" s="17">
        <v>0.913</v>
      </c>
      <c r="J10" s="18">
        <v>0.9176</v>
      </c>
      <c r="K10" s="17">
        <v>0.95</v>
      </c>
      <c r="L10" s="18">
        <v>0.7348</v>
      </c>
      <c r="M10" s="17">
        <v>0.9455</v>
      </c>
      <c r="N10" s="18">
        <v>0.9306</v>
      </c>
      <c r="O10" s="17">
        <v>0.9057</v>
      </c>
      <c r="P10" s="18">
        <v>0.8875</v>
      </c>
      <c r="Q10" s="30">
        <v>0.9825</v>
      </c>
    </row>
    <row r="11" s="5" customFormat="1" ht="42" customHeight="1" spans="1:17">
      <c r="A11" s="15" t="s">
        <v>507</v>
      </c>
      <c r="B11" s="16" t="s">
        <v>572</v>
      </c>
      <c r="C11" s="17">
        <v>0.6338</v>
      </c>
      <c r="D11" s="18">
        <v>0.6517</v>
      </c>
      <c r="E11" s="17">
        <v>0.6287</v>
      </c>
      <c r="F11" s="18">
        <v>0.6325</v>
      </c>
      <c r="G11" s="17">
        <v>0.6236</v>
      </c>
      <c r="H11" s="18">
        <v>0.5909</v>
      </c>
      <c r="I11" s="17">
        <v>0.6224</v>
      </c>
      <c r="J11" s="18">
        <v>0.6225</v>
      </c>
      <c r="K11" s="17">
        <v>0.6311</v>
      </c>
      <c r="L11" s="18">
        <v>0.6316</v>
      </c>
      <c r="M11" s="17">
        <v>0.6241</v>
      </c>
      <c r="N11" s="18">
        <v>0.6287</v>
      </c>
      <c r="O11" s="17">
        <v>0.6219</v>
      </c>
      <c r="P11" s="18">
        <v>0.547</v>
      </c>
      <c r="Q11" s="30">
        <v>0.6246</v>
      </c>
    </row>
    <row r="12" s="5" customFormat="1" ht="33" customHeight="1" spans="1:17">
      <c r="A12" s="24" t="s">
        <v>573</v>
      </c>
      <c r="B12" s="16" t="s">
        <v>574</v>
      </c>
      <c r="C12" s="25">
        <v>1.559</v>
      </c>
      <c r="D12" s="26">
        <v>1.0627</v>
      </c>
      <c r="E12" s="17">
        <v>1.29</v>
      </c>
      <c r="F12" s="18">
        <v>1</v>
      </c>
      <c r="G12" s="17">
        <v>1.6615</v>
      </c>
      <c r="H12" s="18">
        <v>1.186</v>
      </c>
      <c r="I12" s="25">
        <v>1.3029</v>
      </c>
      <c r="J12" s="18">
        <v>1</v>
      </c>
      <c r="K12" s="25">
        <v>1.006</v>
      </c>
      <c r="L12" s="18">
        <v>1.5193</v>
      </c>
      <c r="M12" s="17">
        <v>1.29</v>
      </c>
      <c r="N12" s="18">
        <v>1.4172</v>
      </c>
      <c r="O12" s="25">
        <v>1.1091</v>
      </c>
      <c r="P12" s="18">
        <v>1.12</v>
      </c>
      <c r="Q12" s="30">
        <v>1.3318</v>
      </c>
    </row>
    <row r="13" s="5" customFormat="1" ht="33" customHeight="1" spans="1:17">
      <c r="A13" s="24"/>
      <c r="B13" s="16" t="s">
        <v>575</v>
      </c>
      <c r="C13" s="17">
        <v>0.7</v>
      </c>
      <c r="D13" s="18">
        <v>0.7</v>
      </c>
      <c r="E13" s="17">
        <v>0.6</v>
      </c>
      <c r="F13" s="18">
        <v>0.8</v>
      </c>
      <c r="G13" s="17">
        <v>0.6</v>
      </c>
      <c r="H13" s="18">
        <v>0.9</v>
      </c>
      <c r="I13" s="17">
        <v>0.6</v>
      </c>
      <c r="J13" s="18">
        <v>0.7</v>
      </c>
      <c r="K13" s="17">
        <v>0.8</v>
      </c>
      <c r="L13" s="18">
        <v>0.8</v>
      </c>
      <c r="M13" s="17">
        <v>0.6</v>
      </c>
      <c r="N13" s="18">
        <v>0.8</v>
      </c>
      <c r="O13" s="17">
        <v>0.7</v>
      </c>
      <c r="P13" s="18">
        <v>0.6</v>
      </c>
      <c r="Q13" s="31">
        <v>0.71</v>
      </c>
    </row>
    <row r="14" s="5" customFormat="1" ht="33" customHeight="1" spans="1:17">
      <c r="A14" s="24"/>
      <c r="B14" s="16" t="s">
        <v>576</v>
      </c>
      <c r="C14" s="17">
        <v>0.8</v>
      </c>
      <c r="D14" s="18">
        <v>0.8</v>
      </c>
      <c r="E14" s="17">
        <v>0.9</v>
      </c>
      <c r="F14" s="18">
        <v>0.8</v>
      </c>
      <c r="G14" s="17">
        <v>0.6</v>
      </c>
      <c r="H14" s="18">
        <v>0.9</v>
      </c>
      <c r="I14" s="17">
        <v>0.7</v>
      </c>
      <c r="J14" s="18">
        <v>1</v>
      </c>
      <c r="K14" s="17">
        <v>1</v>
      </c>
      <c r="L14" s="18">
        <v>0.8</v>
      </c>
      <c r="M14" s="17">
        <v>0.8</v>
      </c>
      <c r="N14" s="18">
        <v>0.9</v>
      </c>
      <c r="O14" s="17">
        <v>0.9</v>
      </c>
      <c r="P14" s="18">
        <v>0.9</v>
      </c>
      <c r="Q14" s="30">
        <v>0.74</v>
      </c>
    </row>
    <row r="15" s="5" customFormat="1" ht="33" customHeight="1" spans="1:17">
      <c r="A15" s="24" t="s">
        <v>577</v>
      </c>
      <c r="B15" s="16" t="s">
        <v>574</v>
      </c>
      <c r="C15" s="17">
        <v>1.2905</v>
      </c>
      <c r="D15" s="18">
        <v>0.9182</v>
      </c>
      <c r="E15" s="17">
        <v>1.0087</v>
      </c>
      <c r="F15" s="18">
        <v>1</v>
      </c>
      <c r="G15" s="17">
        <v>1.4216</v>
      </c>
      <c r="H15" s="18">
        <v>1.1178</v>
      </c>
      <c r="I15" s="17">
        <v>1.1045</v>
      </c>
      <c r="J15" s="18">
        <v>1</v>
      </c>
      <c r="K15" s="17">
        <v>1.006</v>
      </c>
      <c r="L15" s="18">
        <v>1.179</v>
      </c>
      <c r="M15" s="17">
        <v>1.0588</v>
      </c>
      <c r="N15" s="18">
        <v>1.3409</v>
      </c>
      <c r="O15" s="17">
        <v>1.0884</v>
      </c>
      <c r="P15" s="18">
        <v>0.9323</v>
      </c>
      <c r="Q15" s="30">
        <v>1.1843</v>
      </c>
    </row>
    <row r="16" s="5" customFormat="1" ht="33" customHeight="1" spans="1:17">
      <c r="A16" s="24"/>
      <c r="B16" s="16" t="s">
        <v>575</v>
      </c>
      <c r="C16" s="17">
        <v>0.7</v>
      </c>
      <c r="D16" s="18">
        <v>0.7</v>
      </c>
      <c r="E16" s="17">
        <v>0.6</v>
      </c>
      <c r="F16" s="18">
        <v>0.8</v>
      </c>
      <c r="G16" s="17">
        <v>0.5</v>
      </c>
      <c r="H16" s="18">
        <v>0.7</v>
      </c>
      <c r="I16" s="17">
        <v>0.4</v>
      </c>
      <c r="J16" s="18">
        <v>0.8</v>
      </c>
      <c r="K16" s="17">
        <v>0.8</v>
      </c>
      <c r="L16" s="18">
        <v>0.7</v>
      </c>
      <c r="M16" s="17">
        <v>0.5</v>
      </c>
      <c r="N16" s="18">
        <v>0.6</v>
      </c>
      <c r="O16" s="17">
        <v>0.4</v>
      </c>
      <c r="P16" s="18">
        <v>0.7</v>
      </c>
      <c r="Q16" s="30">
        <v>0.6767</v>
      </c>
    </row>
    <row r="17" s="5" customFormat="1" ht="33" customHeight="1" spans="1:17">
      <c r="A17" s="24"/>
      <c r="B17" s="16" t="s">
        <v>578</v>
      </c>
      <c r="C17" s="17">
        <v>0.7</v>
      </c>
      <c r="D17" s="18">
        <v>0.7</v>
      </c>
      <c r="E17" s="17">
        <v>0.5</v>
      </c>
      <c r="F17" s="18">
        <v>0.7</v>
      </c>
      <c r="G17" s="17">
        <v>0.6</v>
      </c>
      <c r="H17" s="18">
        <v>0.9</v>
      </c>
      <c r="I17" s="17">
        <v>0.7</v>
      </c>
      <c r="J17" s="18">
        <v>0.9</v>
      </c>
      <c r="K17" s="17">
        <v>0.8</v>
      </c>
      <c r="L17" s="18">
        <v>0.7</v>
      </c>
      <c r="M17" s="17">
        <v>0.7</v>
      </c>
      <c r="N17" s="18">
        <v>0.7</v>
      </c>
      <c r="O17" s="17">
        <v>0.7</v>
      </c>
      <c r="P17" s="18">
        <v>0.9</v>
      </c>
      <c r="Q17" s="30">
        <v>0.6796</v>
      </c>
    </row>
    <row r="18" s="5" customFormat="1" ht="36" customHeight="1" spans="1:17">
      <c r="A18" s="24" t="s">
        <v>73</v>
      </c>
      <c r="B18" s="16" t="s">
        <v>579</v>
      </c>
      <c r="C18" s="17">
        <v>0.6436</v>
      </c>
      <c r="D18" s="18">
        <v>0.693</v>
      </c>
      <c r="E18" s="17">
        <v>0.6429</v>
      </c>
      <c r="F18" s="18">
        <v>0.6339</v>
      </c>
      <c r="G18" s="17">
        <v>0.6236</v>
      </c>
      <c r="H18" s="18">
        <v>0.6</v>
      </c>
      <c r="I18" s="17">
        <v>0.6248</v>
      </c>
      <c r="J18" s="18">
        <v>0.6648</v>
      </c>
      <c r="K18" s="17">
        <v>0.6311</v>
      </c>
      <c r="L18" s="18">
        <v>0.6248</v>
      </c>
      <c r="M18" s="17">
        <v>0.6182</v>
      </c>
      <c r="N18" s="18">
        <v>0.6459</v>
      </c>
      <c r="O18" s="17">
        <v>0.6187</v>
      </c>
      <c r="P18" s="18">
        <v>0.5469</v>
      </c>
      <c r="Q18" s="30">
        <v>0.6319</v>
      </c>
    </row>
    <row r="19" s="5" customFormat="1" ht="44" customHeight="1" spans="1:17">
      <c r="A19" s="24"/>
      <c r="B19" s="16" t="s">
        <v>580</v>
      </c>
      <c r="C19" s="17">
        <v>0.8093</v>
      </c>
      <c r="D19" s="18">
        <v>0.8981</v>
      </c>
      <c r="E19" s="17">
        <v>0.827</v>
      </c>
      <c r="F19" s="18">
        <v>0.7705</v>
      </c>
      <c r="G19" s="17">
        <v>0.8229</v>
      </c>
      <c r="H19" s="18">
        <v>0.8912</v>
      </c>
      <c r="I19" s="17">
        <v>0.9444</v>
      </c>
      <c r="J19" s="18">
        <v>0.8462</v>
      </c>
      <c r="K19" s="17">
        <v>0.8178</v>
      </c>
      <c r="L19" s="18">
        <v>0.8229</v>
      </c>
      <c r="M19" s="17">
        <v>0.7548</v>
      </c>
      <c r="N19" s="18">
        <v>0.78</v>
      </c>
      <c r="O19" s="17">
        <v>0.73</v>
      </c>
      <c r="P19" s="18">
        <v>0.8382</v>
      </c>
      <c r="Q19" s="31">
        <v>0.8115</v>
      </c>
    </row>
    <row r="20" s="5" customFormat="1" ht="36" customHeight="1" spans="1:17">
      <c r="A20" s="24" t="s">
        <v>581</v>
      </c>
      <c r="B20" s="16" t="s">
        <v>582</v>
      </c>
      <c r="C20" s="17">
        <v>1</v>
      </c>
      <c r="D20" s="18">
        <v>1</v>
      </c>
      <c r="E20" s="17">
        <v>1</v>
      </c>
      <c r="F20" s="18">
        <v>1</v>
      </c>
      <c r="G20" s="17">
        <v>1</v>
      </c>
      <c r="H20" s="18">
        <v>1</v>
      </c>
      <c r="I20" s="17">
        <v>1</v>
      </c>
      <c r="J20" s="18">
        <v>1</v>
      </c>
      <c r="K20" s="17">
        <v>1</v>
      </c>
      <c r="L20" s="18">
        <v>1</v>
      </c>
      <c r="M20" s="17">
        <v>1</v>
      </c>
      <c r="N20" s="18">
        <v>1</v>
      </c>
      <c r="O20" s="17">
        <v>1</v>
      </c>
      <c r="P20" s="18">
        <v>1</v>
      </c>
      <c r="Q20" s="31">
        <v>1</v>
      </c>
    </row>
    <row r="21" s="5" customFormat="1" ht="36" customHeight="1" spans="1:17">
      <c r="A21" s="24" t="s">
        <v>513</v>
      </c>
      <c r="B21" s="16" t="s">
        <v>583</v>
      </c>
      <c r="C21" s="27">
        <v>1</v>
      </c>
      <c r="D21" s="28">
        <v>1</v>
      </c>
      <c r="E21" s="27">
        <v>1</v>
      </c>
      <c r="F21" s="28">
        <v>1</v>
      </c>
      <c r="G21" s="27">
        <v>1</v>
      </c>
      <c r="H21" s="28">
        <v>1</v>
      </c>
      <c r="I21" s="27">
        <v>1</v>
      </c>
      <c r="J21" s="28">
        <v>1</v>
      </c>
      <c r="K21" s="27">
        <v>1</v>
      </c>
      <c r="L21" s="28">
        <v>1</v>
      </c>
      <c r="M21" s="27">
        <v>1</v>
      </c>
      <c r="N21" s="28">
        <v>1</v>
      </c>
      <c r="O21" s="27">
        <v>1</v>
      </c>
      <c r="P21" s="28">
        <v>1</v>
      </c>
      <c r="Q21" s="32">
        <v>1</v>
      </c>
    </row>
    <row r="22" s="5" customFormat="1" ht="30" customHeight="1" spans="1:17">
      <c r="A22" s="24"/>
      <c r="B22" s="16" t="s">
        <v>584</v>
      </c>
      <c r="C22" s="27">
        <v>1</v>
      </c>
      <c r="D22" s="28">
        <v>1</v>
      </c>
      <c r="E22" s="27">
        <v>1</v>
      </c>
      <c r="F22" s="28">
        <v>1</v>
      </c>
      <c r="G22" s="27">
        <v>1</v>
      </c>
      <c r="H22" s="28">
        <v>1</v>
      </c>
      <c r="I22" s="27">
        <v>1</v>
      </c>
      <c r="J22" s="28">
        <v>1</v>
      </c>
      <c r="K22" s="27">
        <v>1</v>
      </c>
      <c r="L22" s="28">
        <v>1</v>
      </c>
      <c r="M22" s="27">
        <v>1</v>
      </c>
      <c r="N22" s="28">
        <v>1</v>
      </c>
      <c r="O22" s="27">
        <v>1</v>
      </c>
      <c r="P22" s="28">
        <v>1</v>
      </c>
      <c r="Q22" s="32">
        <v>1</v>
      </c>
    </row>
    <row r="23" s="5" customFormat="1" ht="30" customHeight="1" spans="1:17">
      <c r="A23" s="24"/>
      <c r="B23" s="16" t="s">
        <v>585</v>
      </c>
      <c r="C23" s="27">
        <v>1</v>
      </c>
      <c r="D23" s="28">
        <v>1</v>
      </c>
      <c r="E23" s="27">
        <v>1</v>
      </c>
      <c r="F23" s="28">
        <v>1</v>
      </c>
      <c r="G23" s="27">
        <v>1</v>
      </c>
      <c r="H23" s="28">
        <v>1</v>
      </c>
      <c r="I23" s="27">
        <v>1</v>
      </c>
      <c r="J23" s="28">
        <v>1</v>
      </c>
      <c r="K23" s="27">
        <v>1</v>
      </c>
      <c r="L23" s="28">
        <v>1</v>
      </c>
      <c r="M23" s="27">
        <v>1</v>
      </c>
      <c r="N23" s="28">
        <v>1</v>
      </c>
      <c r="O23" s="27">
        <v>1</v>
      </c>
      <c r="P23" s="28">
        <v>1</v>
      </c>
      <c r="Q23" s="32">
        <v>1</v>
      </c>
    </row>
    <row r="24" s="5" customFormat="1" ht="30" customHeight="1" spans="1:17">
      <c r="A24" s="24"/>
      <c r="B24" s="21" t="s">
        <v>586</v>
      </c>
      <c r="C24" s="27">
        <v>1</v>
      </c>
      <c r="D24" s="28">
        <v>1</v>
      </c>
      <c r="E24" s="27">
        <v>1</v>
      </c>
      <c r="F24" s="28">
        <v>1</v>
      </c>
      <c r="G24" s="27">
        <v>1</v>
      </c>
      <c r="H24" s="28">
        <v>1</v>
      </c>
      <c r="I24" s="27">
        <v>1</v>
      </c>
      <c r="J24" s="28">
        <v>1</v>
      </c>
      <c r="K24" s="27">
        <v>1</v>
      </c>
      <c r="L24" s="28">
        <v>1</v>
      </c>
      <c r="M24" s="27">
        <v>1</v>
      </c>
      <c r="N24" s="28">
        <v>1</v>
      </c>
      <c r="O24" s="27">
        <v>1</v>
      </c>
      <c r="P24" s="28">
        <v>1</v>
      </c>
      <c r="Q24" s="32">
        <v>1</v>
      </c>
    </row>
    <row r="25" s="5" customFormat="1" ht="29.1" customHeight="1" spans="1:17">
      <c r="A25" s="24" t="s">
        <v>511</v>
      </c>
      <c r="B25" s="16" t="s">
        <v>587</v>
      </c>
      <c r="C25" s="27">
        <v>1</v>
      </c>
      <c r="D25" s="28">
        <v>1</v>
      </c>
      <c r="E25" s="27">
        <v>1</v>
      </c>
      <c r="F25" s="28">
        <v>1</v>
      </c>
      <c r="G25" s="17">
        <v>0.9524</v>
      </c>
      <c r="H25" s="28">
        <v>1</v>
      </c>
      <c r="I25" s="27">
        <v>1</v>
      </c>
      <c r="J25" s="28">
        <v>1</v>
      </c>
      <c r="K25" s="17">
        <v>0.8333</v>
      </c>
      <c r="L25" s="28">
        <v>1</v>
      </c>
      <c r="M25" s="17">
        <v>1</v>
      </c>
      <c r="N25" s="18">
        <v>0.9091</v>
      </c>
      <c r="O25" s="27">
        <v>1</v>
      </c>
      <c r="P25" s="28">
        <v>1</v>
      </c>
      <c r="Q25" s="30">
        <v>0.9859</v>
      </c>
    </row>
    <row r="26" s="5" customFormat="1" ht="29.1" customHeight="1" spans="1:17">
      <c r="A26" s="24"/>
      <c r="B26" s="16" t="s">
        <v>588</v>
      </c>
      <c r="C26" s="27">
        <v>1</v>
      </c>
      <c r="D26" s="18">
        <v>0.9583</v>
      </c>
      <c r="E26" s="27">
        <v>1</v>
      </c>
      <c r="F26" s="28">
        <v>1</v>
      </c>
      <c r="G26" s="27">
        <v>1</v>
      </c>
      <c r="H26" s="28">
        <v>1</v>
      </c>
      <c r="I26" s="27">
        <v>1</v>
      </c>
      <c r="J26" s="28">
        <v>1</v>
      </c>
      <c r="K26" s="27">
        <v>1</v>
      </c>
      <c r="L26" s="28">
        <v>1</v>
      </c>
      <c r="M26" s="27">
        <v>1</v>
      </c>
      <c r="N26" s="28">
        <v>1</v>
      </c>
      <c r="O26" s="27">
        <v>1</v>
      </c>
      <c r="P26" s="28">
        <v>1</v>
      </c>
      <c r="Q26" s="30">
        <v>0.9952</v>
      </c>
    </row>
    <row r="27" s="6" customFormat="1" ht="36" customHeight="1" spans="1:17">
      <c r="A27" s="24" t="s">
        <v>514</v>
      </c>
      <c r="B27" s="16" t="s">
        <v>589</v>
      </c>
      <c r="C27" s="29">
        <v>0.26</v>
      </c>
      <c r="D27" s="18">
        <v>0.31</v>
      </c>
      <c r="E27" s="29">
        <v>0.73</v>
      </c>
      <c r="F27" s="18">
        <v>0.21</v>
      </c>
      <c r="G27" s="29">
        <v>0.22</v>
      </c>
      <c r="H27" s="18">
        <v>0.45</v>
      </c>
      <c r="I27" s="29">
        <v>0.22</v>
      </c>
      <c r="J27" s="18">
        <v>0.37</v>
      </c>
      <c r="K27" s="29">
        <v>0.41</v>
      </c>
      <c r="L27" s="18">
        <v>0.37</v>
      </c>
      <c r="M27" s="29">
        <v>0.4</v>
      </c>
      <c r="N27" s="18">
        <v>0.26</v>
      </c>
      <c r="O27" s="29">
        <v>0.22</v>
      </c>
      <c r="P27" s="18">
        <v>0.61</v>
      </c>
      <c r="Q27" s="30">
        <v>0.2</v>
      </c>
    </row>
  </sheetData>
  <autoFilter xmlns:etc="http://www.wps.cn/officeDocument/2017/etCustomData" ref="A1:Q27" etc:filterBottomFollowUsedRange="0">
    <extLst/>
  </autoFilter>
  <mergeCells count="9">
    <mergeCell ref="A1:Q1"/>
    <mergeCell ref="A2:B2"/>
    <mergeCell ref="A4:A7"/>
    <mergeCell ref="A8:A10"/>
    <mergeCell ref="A12:A14"/>
    <mergeCell ref="A15:A17"/>
    <mergeCell ref="A18:A19"/>
    <mergeCell ref="A21:A24"/>
    <mergeCell ref="A25:A26"/>
  </mergeCells>
  <pageMargins left="0.472222222222222" right="0.393055555555556" top="0.511805555555556" bottom="0.275" header="0.314583333333333" footer="0.0388888888888889"/>
  <pageSetup paperSize="9" scale="75" orientation="landscape"/>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workbookViewId="0">
      <selection activeCell="E5" sqref="E5"/>
    </sheetView>
  </sheetViews>
  <sheetFormatPr defaultColWidth="9" defaultRowHeight="47.5" customHeight="1" outlineLevelRow="4" outlineLevelCol="3"/>
  <cols>
    <col min="1" max="1" width="12.5" style="1" customWidth="1"/>
    <col min="2" max="2" width="38.4916666666667" style="1" customWidth="1"/>
    <col min="3" max="3" width="67.35" style="1" customWidth="1"/>
    <col min="4" max="4" width="13.25" style="1" customWidth="1"/>
    <col min="5" max="16384" width="9" style="1"/>
  </cols>
  <sheetData>
    <row r="1" customHeight="1" spans="1:4">
      <c r="A1" s="2" t="s">
        <v>590</v>
      </c>
      <c r="B1" s="2"/>
      <c r="C1" s="2"/>
      <c r="D1" s="2"/>
    </row>
    <row r="2" customHeight="1" spans="1:4">
      <c r="A2" s="3" t="s">
        <v>591</v>
      </c>
      <c r="B2" s="3" t="s">
        <v>534</v>
      </c>
      <c r="C2" s="3" t="s">
        <v>592</v>
      </c>
      <c r="D2" s="3" t="s">
        <v>212</v>
      </c>
    </row>
    <row r="3" ht="130" customHeight="1" spans="1:4">
      <c r="A3" s="3">
        <v>1</v>
      </c>
      <c r="B3" s="3" t="s">
        <v>184</v>
      </c>
      <c r="C3" s="4" t="s">
        <v>593</v>
      </c>
      <c r="D3" s="3"/>
    </row>
    <row r="4" ht="130" customHeight="1" spans="1:4">
      <c r="A4" s="3">
        <v>2</v>
      </c>
      <c r="B4" s="3" t="s">
        <v>179</v>
      </c>
      <c r="C4" s="4" t="s">
        <v>594</v>
      </c>
      <c r="D4" s="3"/>
    </row>
    <row r="5" customHeight="1" spans="1:4">
      <c r="A5" s="3"/>
      <c r="B5" s="3"/>
      <c r="C5" s="3"/>
      <c r="D5" s="3"/>
    </row>
  </sheetData>
  <mergeCells count="1">
    <mergeCell ref="A1:D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35</vt:i4>
      </vt:variant>
    </vt:vector>
  </HeadingPairs>
  <TitlesOfParts>
    <vt:vector size="35" baseType="lpstr">
      <vt:lpstr>组织管理</vt:lpstr>
      <vt:lpstr>资金管理</vt:lpstr>
      <vt:lpstr>居民健康档案</vt:lpstr>
      <vt:lpstr>健康教育1</vt:lpstr>
      <vt:lpstr>健康教育2</vt:lpstr>
      <vt:lpstr>预防接种1</vt:lpstr>
      <vt:lpstr>预防接种2</vt:lpstr>
      <vt:lpstr>预防接种（疫苗和冷链管理情况）</vt:lpstr>
      <vt:lpstr>老年人健康管理</vt:lpstr>
      <vt:lpstr>高血压患者健康管理</vt:lpstr>
      <vt:lpstr>2型糖尿病患者健康管理</vt:lpstr>
      <vt:lpstr>孕产妇健康管理（早孕建册率）</vt:lpstr>
      <vt:lpstr>孕产妇健康管理（系统管理率）</vt:lpstr>
      <vt:lpstr>孕产妇健康管理（产后访视率）</vt:lpstr>
      <vt:lpstr>孕产妇得分汇总表</vt:lpstr>
      <vt:lpstr>儿童健康管理（新生儿访视率）</vt:lpstr>
      <vt:lpstr>儿童健康管理（儿童系统管理率）</vt:lpstr>
      <vt:lpstr>0-6岁儿童健康管理项目情况（儿童健康管理率）</vt:lpstr>
      <vt:lpstr>0-6儿童眼覆盖率得分情况 </vt:lpstr>
      <vt:lpstr>0-6岁儿童健康管理项目情况（总分）</vt:lpstr>
      <vt:lpstr>严重精神障碍患者健康管理</vt:lpstr>
      <vt:lpstr>中医药健康管理（老年人）</vt:lpstr>
      <vt:lpstr>中医药健康管理（0-36个月儿童）</vt:lpstr>
      <vt:lpstr>肺结核患者健康管理1</vt:lpstr>
      <vt:lpstr>肺结核患者健康管理2</vt:lpstr>
      <vt:lpstr>传染病与突发公共卫生事件报告1</vt:lpstr>
      <vt:lpstr>传染病与突发公共卫生事件报告2</vt:lpstr>
      <vt:lpstr>卫生计生监督协管</vt:lpstr>
      <vt:lpstr>免费提供避孕药具项目情况1</vt:lpstr>
      <vt:lpstr>免费提供避孕药具项目村居委情况表</vt:lpstr>
      <vt:lpstr>人员测试情况</vt:lpstr>
      <vt:lpstr>知晓度、满意度及基层人员满意度调查情况</vt:lpstr>
      <vt:lpstr>医防融合</vt:lpstr>
      <vt:lpstr>各项目数据达标情况 </vt:lpstr>
      <vt:lpstr>亮点情况汇总表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阳. </cp:lastModifiedBy>
  <dcterms:created xsi:type="dcterms:W3CDTF">2016-01-20T07:48:00Z</dcterms:created>
  <cp:lastPrinted>2020-02-26T07:18:00Z</cp:lastPrinted>
  <dcterms:modified xsi:type="dcterms:W3CDTF">2024-09-04T03:16:24Z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KSOReadingLayout">
    <vt:bool>true</vt:bool>
  </property>
  <property fmtid="{D5CDD505-2E9C-101B-9397-08002B2CF9AE}" pid="4" name="ICV">
    <vt:lpwstr>27D954191EC247EA9C84072CC88FACEC</vt:lpwstr>
  </property>
</Properties>
</file>